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2\"/>
    </mc:Choice>
  </mc:AlternateContent>
  <xr:revisionPtr revIDLastSave="0" documentId="13_ncr:1_{BBD2D7EE-96CC-4A08-9EF2-F1C6C2E47B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G46" i="1"/>
  <c r="G39" i="1" l="1"/>
  <c r="G40" i="1"/>
  <c r="G38" i="1"/>
  <c r="G42" i="1" l="1"/>
  <c r="G22" i="1"/>
  <c r="G23" i="1"/>
  <c r="G24" i="1"/>
  <c r="G25" i="1"/>
  <c r="G26" i="1"/>
  <c r="F33" i="1" l="1"/>
  <c r="G33" i="1" s="1"/>
  <c r="H33" i="1" s="1"/>
  <c r="G32" i="1"/>
  <c r="G21" i="1" l="1"/>
  <c r="G20" i="1"/>
  <c r="H46" i="1" l="1"/>
  <c r="H32" i="1"/>
  <c r="G16" i="1"/>
  <c r="H25" i="1"/>
  <c r="H26" i="1"/>
  <c r="G18" i="1"/>
  <c r="D56" i="1"/>
  <c r="D57" i="1" s="1"/>
  <c r="G53" i="1"/>
  <c r="F53" i="1" s="1"/>
  <c r="I42" i="1"/>
  <c r="H39" i="1"/>
  <c r="H38" i="1"/>
  <c r="I35" i="1"/>
  <c r="G31" i="1"/>
  <c r="I29" i="1"/>
  <c r="I36" i="1" s="1"/>
  <c r="I43" i="1" s="1"/>
  <c r="H24" i="1"/>
  <c r="H23" i="1"/>
  <c r="H22" i="1"/>
  <c r="H21" i="1"/>
  <c r="H20" i="1"/>
  <c r="G19" i="1"/>
  <c r="G17" i="1"/>
  <c r="I11" i="1"/>
  <c r="G8" i="1"/>
  <c r="G11" i="1" s="1"/>
  <c r="H18" i="1" l="1"/>
  <c r="G27" i="1"/>
  <c r="G29" i="1" s="1"/>
  <c r="H17" i="1"/>
  <c r="H16" i="1"/>
  <c r="H19" i="1"/>
  <c r="H31" i="1"/>
  <c r="G35" i="1"/>
  <c r="H40" i="1"/>
  <c r="H42" i="1"/>
  <c r="I44" i="1"/>
  <c r="I48" i="1" s="1"/>
  <c r="H8" i="1"/>
  <c r="D54" i="1"/>
  <c r="D58" i="1"/>
  <c r="H53" i="1"/>
  <c r="D55" i="1"/>
  <c r="E53" i="1"/>
  <c r="I53" i="1"/>
  <c r="G36" i="1" l="1"/>
  <c r="G43" i="1" s="1"/>
  <c r="G44" i="1" s="1"/>
  <c r="G48" i="1" s="1"/>
  <c r="H35" i="1"/>
  <c r="H27" i="1"/>
  <c r="H29" i="1"/>
  <c r="H36" i="1" l="1"/>
  <c r="H43" i="1" l="1"/>
  <c r="G57" i="1"/>
  <c r="F58" i="1"/>
  <c r="F57" i="1"/>
  <c r="F54" i="1"/>
  <c r="G56" i="1"/>
  <c r="F56" i="1"/>
  <c r="G54" i="1"/>
  <c r="G55" i="1"/>
  <c r="F55" i="1"/>
  <c r="G58" i="1"/>
  <c r="H56" i="1"/>
  <c r="I58" i="1"/>
  <c r="I54" i="1"/>
  <c r="E54" i="1"/>
  <c r="I57" i="1"/>
  <c r="E58" i="1"/>
  <c r="H55" i="1"/>
  <c r="I56" i="1"/>
  <c r="E56" i="1"/>
  <c r="H58" i="1"/>
  <c r="H54" i="1"/>
  <c r="E57" i="1"/>
  <c r="H57" i="1"/>
  <c r="I55" i="1"/>
  <c r="E55" i="1"/>
  <c r="H44" i="1" l="1"/>
  <c r="H48" i="1"/>
</calcChain>
</file>

<file path=xl/sharedStrings.xml><?xml version="1.0" encoding="utf-8"?>
<sst xmlns="http://schemas.openxmlformats.org/spreadsheetml/2006/main" count="74" uniqueCount="52">
  <si>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</si>
  <si>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</si>
  <si>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</si>
  <si>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</si>
  <si>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</si>
  <si>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</si>
  <si>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</si>
  <si>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</si>
  <si>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</si>
  <si>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</si>
  <si>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</si>
  <si>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</si>
  <si>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</si>
  <si>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</si>
  <si>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Custom Application</t>
  </si>
  <si>
    <t>acre</t>
  </si>
  <si>
    <t>Herbicide</t>
  </si>
  <si>
    <t>dollars</t>
  </si>
  <si>
    <t>Crop Insurance (NAP)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</si>
  <si>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</si>
  <si>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</si>
  <si>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</si>
  <si>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</si>
  <si>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</si>
  <si>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</si>
  <si>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</si>
  <si>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</si>
  <si>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</si>
  <si>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</si>
  <si>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</si>
  <si>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</si>
  <si>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</si>
  <si>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</si>
  <si>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</si>
  <si>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</si>
  <si>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</si>
  <si>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Dry Beans</t>
  </si>
  <si>
    <t>cwt</t>
  </si>
  <si>
    <t>PER CWT</t>
  </si>
  <si>
    <t>Fertilizer (N)</t>
  </si>
  <si>
    <t>Irrigation</t>
  </si>
  <si>
    <t>Irrigation Labor</t>
  </si>
  <si>
    <t>Field Prep</t>
  </si>
  <si>
    <t>Labor</t>
  </si>
  <si>
    <t>Other</t>
  </si>
  <si>
    <t>ALTERNATIVE PRICES ($/cwt)</t>
  </si>
  <si>
    <t>CWT PER ACRE</t>
  </si>
  <si>
    <t>Western - Dry Edible Beans (Irrigated)</t>
  </si>
  <si>
    <t>Fungicide</t>
  </si>
  <si>
    <t>Machinery Ownership Costs</t>
  </si>
  <si>
    <t>Land ($5,200 @ 3.7%)</t>
  </si>
  <si>
    <t>Interest (6 months @ 6.5%)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</si>
</sst>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2" fontId="2" fillId="0" borderId="0" xfId="0" applyNumberFormat="1" applyFont="1" applyAlignment="1">
      <alignment horizontal="left" vertical="center" indent="6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0" fontId="1" fillId="3" borderId="13" xfId="2" applyBorder="1" applyAlignment="1">
      <alignment horizontal="center"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20F96A-C05A-44DC-B0EC-EE4B0C29B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00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58"/>
  <sheetViews>
    <sheetView tabSelected="1" zoomScaleNormal="100" workbookViewId="0">
      <selection activeCell="E34" sqref="E34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bestFit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9" ht="78" customHeight="1" x14ac:dyDescent="0.25"/>
    <row r="3" spans="2:9" ht="5.0999999999999996" customHeight="1" x14ac:dyDescent="0.25"/>
    <row r="4" spans="2:9" ht="20.100000000000001" customHeight="1" x14ac:dyDescent="0.25">
      <c r="B4" s="68" t="s">
        <v>47</v>
      </c>
      <c r="C4" s="68"/>
      <c r="D4" s="68"/>
      <c r="E4" s="68"/>
      <c r="F4" s="68"/>
      <c r="G4" s="68"/>
      <c r="H4" s="68"/>
      <c r="I4" s="2">
        <v>2022</v>
      </c>
    </row>
    <row r="5" spans="2:9" ht="20.100000000000001" customHeight="1" x14ac:dyDescent="0.25">
      <c r="B5" s="3" t="s">
        <v>0</v>
      </c>
    </row>
    <row r="6" spans="2:9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38</v>
      </c>
      <c r="I7" s="8" t="s">
        <v>7</v>
      </c>
    </row>
    <row r="8" spans="2:9" ht="14.1" customHeight="1" x14ac:dyDescent="0.25">
      <c r="B8" s="10" t="s">
        <v>36</v>
      </c>
      <c r="C8" s="10"/>
      <c r="D8" s="11" t="s">
        <v>37</v>
      </c>
      <c r="E8" s="12">
        <v>43.6</v>
      </c>
      <c r="F8" s="11">
        <v>21.41</v>
      </c>
      <c r="G8" s="13">
        <f>E8*F8</f>
        <v>933.476</v>
      </c>
      <c r="H8" s="12">
        <f>G8/F8</f>
        <v>43.6</v>
      </c>
      <c r="I8" s="67"/>
    </row>
    <row r="9" spans="2:9" ht="14.1" customHeight="1" x14ac:dyDescent="0.25">
      <c r="B9" s="10" t="s">
        <v>44</v>
      </c>
      <c r="C9" s="10"/>
      <c r="D9" s="11"/>
      <c r="E9" s="64"/>
      <c r="F9" s="65"/>
      <c r="G9" s="66"/>
      <c r="H9" s="64"/>
      <c r="I9" s="67"/>
    </row>
    <row r="10" spans="2:9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933.476</v>
      </c>
      <c r="H11" s="23"/>
      <c r="I11" s="22">
        <f>SUM(I8:I10)</f>
        <v>0</v>
      </c>
    </row>
    <row r="12" spans="2:9" ht="15" customHeight="1" x14ac:dyDescent="0.25">
      <c r="B12" s="24"/>
      <c r="C12" s="24"/>
      <c r="D12" s="11"/>
      <c r="G12" s="13"/>
      <c r="H12" s="13"/>
      <c r="I12" s="13"/>
    </row>
    <row r="13" spans="2:9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38</v>
      </c>
      <c r="I14" s="9" t="s">
        <v>7</v>
      </c>
    </row>
    <row r="15" spans="2:9" ht="15" customHeight="1" x14ac:dyDescent="0.25">
      <c r="B15" s="1" t="s">
        <v>12</v>
      </c>
      <c r="D15" s="11"/>
      <c r="F15" s="11"/>
    </row>
    <row r="16" spans="2:9" ht="15" customHeight="1" x14ac:dyDescent="0.25">
      <c r="B16" s="10" t="s">
        <v>42</v>
      </c>
      <c r="D16" s="11" t="s">
        <v>17</v>
      </c>
      <c r="E16" s="29">
        <v>160</v>
      </c>
      <c r="F16" s="30">
        <v>1</v>
      </c>
      <c r="G16" s="29">
        <f t="shared" ref="G16:G27" si="0">E16*F16</f>
        <v>160</v>
      </c>
      <c r="H16" s="29">
        <f t="shared" ref="H16:H21" si="1">G16/$F$8</f>
        <v>7.4731433909388132</v>
      </c>
      <c r="I16" s="67"/>
    </row>
    <row r="17" spans="2:12" ht="14.1" customHeight="1" x14ac:dyDescent="0.25">
      <c r="B17" s="10" t="s">
        <v>13</v>
      </c>
      <c r="C17" s="10"/>
      <c r="D17" s="11" t="s">
        <v>17</v>
      </c>
      <c r="E17" s="29">
        <v>63.191856000000001</v>
      </c>
      <c r="F17" s="30">
        <v>1</v>
      </c>
      <c r="G17" s="29">
        <f t="shared" si="0"/>
        <v>63.191856000000001</v>
      </c>
      <c r="H17" s="29">
        <f t="shared" si="1"/>
        <v>2.9515112564222328</v>
      </c>
      <c r="I17" s="67"/>
      <c r="K17" s="10"/>
      <c r="L17" s="29"/>
    </row>
    <row r="18" spans="2:12" ht="14.1" customHeight="1" x14ac:dyDescent="0.25">
      <c r="B18" s="10" t="s">
        <v>39</v>
      </c>
      <c r="C18" s="10"/>
      <c r="D18" s="11" t="s">
        <v>17</v>
      </c>
      <c r="E18" s="29">
        <v>133.19766290000001</v>
      </c>
      <c r="F18" s="30">
        <v>1</v>
      </c>
      <c r="G18" s="29">
        <f t="shared" si="0"/>
        <v>133.19766290000001</v>
      </c>
      <c r="H18" s="29">
        <f t="shared" si="1"/>
        <v>6.221282713685194</v>
      </c>
      <c r="I18" s="67"/>
      <c r="K18" s="10"/>
      <c r="L18" s="29"/>
    </row>
    <row r="19" spans="2:12" ht="14.1" customHeight="1" x14ac:dyDescent="0.25">
      <c r="B19" s="32" t="s">
        <v>14</v>
      </c>
      <c r="C19" s="10"/>
      <c r="D19" s="11" t="s">
        <v>15</v>
      </c>
      <c r="E19" s="29">
        <v>8</v>
      </c>
      <c r="F19" s="30">
        <v>1</v>
      </c>
      <c r="G19" s="29">
        <f t="shared" si="0"/>
        <v>8</v>
      </c>
      <c r="H19" s="29">
        <f t="shared" si="1"/>
        <v>0.37365716954694067</v>
      </c>
      <c r="I19" s="67"/>
      <c r="K19" s="10"/>
      <c r="L19" s="29"/>
    </row>
    <row r="20" spans="2:12" ht="14.1" customHeight="1" x14ac:dyDescent="0.25">
      <c r="B20" s="10" t="s">
        <v>16</v>
      </c>
      <c r="C20" s="10"/>
      <c r="D20" s="11" t="s">
        <v>17</v>
      </c>
      <c r="E20" s="29">
        <v>34.260517030000003</v>
      </c>
      <c r="F20" s="30">
        <v>4</v>
      </c>
      <c r="G20" s="29">
        <f t="shared" si="0"/>
        <v>137.04206812000001</v>
      </c>
      <c r="H20" s="29">
        <f t="shared" si="1"/>
        <v>6.4008439103222798</v>
      </c>
      <c r="I20" s="67"/>
      <c r="K20" s="10"/>
      <c r="L20" s="29"/>
    </row>
    <row r="21" spans="2:12" ht="14.1" customHeight="1" x14ac:dyDescent="0.25">
      <c r="B21" s="32" t="s">
        <v>14</v>
      </c>
      <c r="C21" s="10"/>
      <c r="D21" s="11" t="s">
        <v>15</v>
      </c>
      <c r="E21" s="29">
        <v>8</v>
      </c>
      <c r="F21" s="30">
        <v>4</v>
      </c>
      <c r="G21" s="29">
        <f t="shared" si="0"/>
        <v>32</v>
      </c>
      <c r="H21" s="29">
        <f t="shared" si="1"/>
        <v>1.4946286781877627</v>
      </c>
      <c r="I21" s="67"/>
      <c r="K21" s="10"/>
      <c r="L21" s="29"/>
    </row>
    <row r="22" spans="2:12" ht="14.1" customHeight="1" x14ac:dyDescent="0.25">
      <c r="B22" s="10" t="s">
        <v>48</v>
      </c>
      <c r="C22" s="10"/>
      <c r="D22" s="11" t="s">
        <v>17</v>
      </c>
      <c r="E22" s="29">
        <v>21.592225020000001</v>
      </c>
      <c r="F22" s="30">
        <v>2</v>
      </c>
      <c r="G22" s="29">
        <f t="shared" si="0"/>
        <v>43.184450040000002</v>
      </c>
      <c r="H22" s="29">
        <f t="shared" ref="H22:H27" si="2">G22/$F$8</f>
        <v>2.0170224212984587</v>
      </c>
      <c r="I22" s="67"/>
      <c r="K22" s="10"/>
      <c r="L22" s="29"/>
    </row>
    <row r="23" spans="2:12" ht="14.1" customHeight="1" x14ac:dyDescent="0.25">
      <c r="B23" s="32" t="s">
        <v>14</v>
      </c>
      <c r="C23" s="10"/>
      <c r="D23" s="11" t="s">
        <v>15</v>
      </c>
      <c r="E23" s="29">
        <v>8</v>
      </c>
      <c r="F23" s="30">
        <v>2</v>
      </c>
      <c r="G23" s="29">
        <f t="shared" si="0"/>
        <v>16</v>
      </c>
      <c r="H23" s="29">
        <f t="shared" si="2"/>
        <v>0.74731433909388134</v>
      </c>
      <c r="I23" s="67"/>
      <c r="K23" s="10"/>
      <c r="L23" s="29"/>
    </row>
    <row r="24" spans="2:12" ht="14.1" customHeight="1" x14ac:dyDescent="0.25">
      <c r="B24" s="10" t="s">
        <v>18</v>
      </c>
      <c r="C24" s="10"/>
      <c r="D24" s="11" t="s">
        <v>17</v>
      </c>
      <c r="E24" s="29">
        <v>30.46</v>
      </c>
      <c r="F24" s="30">
        <v>1</v>
      </c>
      <c r="G24" s="29">
        <f t="shared" si="0"/>
        <v>30.46</v>
      </c>
      <c r="H24" s="29">
        <f t="shared" si="2"/>
        <v>1.4226996730499766</v>
      </c>
      <c r="I24" s="67"/>
    </row>
    <row r="25" spans="2:12" ht="14.1" customHeight="1" x14ac:dyDescent="0.25">
      <c r="B25" s="10" t="s">
        <v>40</v>
      </c>
      <c r="C25" s="10"/>
      <c r="D25" s="11" t="s">
        <v>17</v>
      </c>
      <c r="E25" s="29">
        <v>35</v>
      </c>
      <c r="F25" s="30">
        <v>1</v>
      </c>
      <c r="G25" s="29">
        <f t="shared" si="0"/>
        <v>35</v>
      </c>
      <c r="H25" s="29">
        <f t="shared" si="2"/>
        <v>1.6347501167678655</v>
      </c>
      <c r="I25" s="67"/>
    </row>
    <row r="26" spans="2:12" ht="14.1" customHeight="1" x14ac:dyDescent="0.25">
      <c r="B26" s="10" t="s">
        <v>41</v>
      </c>
      <c r="C26" s="10"/>
      <c r="D26" s="11" t="s">
        <v>17</v>
      </c>
      <c r="E26" s="29">
        <v>30.9304521</v>
      </c>
      <c r="F26" s="30">
        <v>1</v>
      </c>
      <c r="G26" s="29">
        <f t="shared" si="0"/>
        <v>30.9304521</v>
      </c>
      <c r="H26" s="29">
        <f t="shared" si="2"/>
        <v>1.4446731480616535</v>
      </c>
      <c r="I26" s="67"/>
    </row>
    <row r="27" spans="2:12" ht="14.1" customHeight="1" x14ac:dyDescent="0.25">
      <c r="B27" s="10" t="s">
        <v>51</v>
      </c>
      <c r="C27" s="10"/>
      <c r="D27" s="11" t="s">
        <v>17</v>
      </c>
      <c r="E27" s="29">
        <f>SUM(G16:G26)*0.5*0.065</f>
        <v>22.392710897700006</v>
      </c>
      <c r="F27" s="30">
        <v>1</v>
      </c>
      <c r="G27" s="29">
        <f t="shared" si="0"/>
        <v>22.392710897700006</v>
      </c>
      <c r="H27" s="29">
        <f t="shared" si="2"/>
        <v>1.0458996215646896</v>
      </c>
      <c r="I27" s="67"/>
    </row>
    <row r="28" spans="2:12" ht="5.0999999999999996" customHeight="1" x14ac:dyDescent="0.25">
      <c r="B28" s="33"/>
      <c r="C28" s="33"/>
      <c r="D28" s="34"/>
      <c r="E28" s="31"/>
      <c r="F28" s="34"/>
      <c r="G28" s="31"/>
      <c r="H28" s="31"/>
      <c r="I28" s="31"/>
    </row>
    <row r="29" spans="2:12" ht="14.1" customHeight="1" x14ac:dyDescent="0.25">
      <c r="B29" s="10" t="s">
        <v>19</v>
      </c>
      <c r="C29" s="10"/>
      <c r="D29" s="11"/>
      <c r="F29" s="11"/>
      <c r="G29" s="35">
        <f>SUM(G16:G27)</f>
        <v>711.39920005770011</v>
      </c>
      <c r="H29" s="35">
        <f>G29/F8</f>
        <v>33.227426438939752</v>
      </c>
      <c r="I29" s="35">
        <f>SUM(I17:I28)</f>
        <v>0</v>
      </c>
    </row>
    <row r="30" spans="2:12" ht="14.1" customHeight="1" x14ac:dyDescent="0.25">
      <c r="B30" s="1" t="s">
        <v>20</v>
      </c>
      <c r="D30" s="11"/>
      <c r="E30" s="36"/>
      <c r="F30" s="11"/>
    </row>
    <row r="31" spans="2:12" ht="14.1" customHeight="1" x14ac:dyDescent="0.25">
      <c r="B31" s="10" t="s">
        <v>21</v>
      </c>
      <c r="D31" s="11" t="s">
        <v>17</v>
      </c>
      <c r="E31" s="29">
        <v>57.5</v>
      </c>
      <c r="F31" s="11">
        <v>1</v>
      </c>
      <c r="G31" s="29">
        <f>E31*F31</f>
        <v>57.5</v>
      </c>
      <c r="H31" s="29">
        <f>G31/$F$8</f>
        <v>2.6856609061186361</v>
      </c>
      <c r="I31" s="67"/>
    </row>
    <row r="32" spans="2:12" ht="14.1" customHeight="1" x14ac:dyDescent="0.25">
      <c r="B32" s="10" t="s">
        <v>43</v>
      </c>
      <c r="D32" s="11" t="s">
        <v>17</v>
      </c>
      <c r="E32" s="29">
        <v>10</v>
      </c>
      <c r="F32" s="11">
        <v>1</v>
      </c>
      <c r="G32" s="29">
        <f>E32*F32</f>
        <v>10</v>
      </c>
      <c r="H32" s="29">
        <f>G32/$F$8</f>
        <v>0.46707146193367582</v>
      </c>
      <c r="I32" s="67"/>
    </row>
    <row r="33" spans="2:11" ht="14.1" customHeight="1" x14ac:dyDescent="0.25">
      <c r="B33" s="10" t="s">
        <v>22</v>
      </c>
      <c r="C33" s="10"/>
      <c r="D33" s="11" t="s">
        <v>15</v>
      </c>
      <c r="E33" s="29">
        <v>0.45</v>
      </c>
      <c r="F33" s="63">
        <f>F8</f>
        <v>21.41</v>
      </c>
      <c r="G33" s="29">
        <f>E33*F33</f>
        <v>9.634500000000001</v>
      </c>
      <c r="H33" s="29">
        <f>G33/$F$8</f>
        <v>0.45000000000000007</v>
      </c>
      <c r="I33" s="67"/>
    </row>
    <row r="34" spans="2:11" ht="5.0999999999999996" customHeight="1" x14ac:dyDescent="0.25">
      <c r="B34" s="37"/>
      <c r="C34" s="37"/>
      <c r="D34" s="34"/>
      <c r="E34" s="31"/>
      <c r="F34" s="34"/>
      <c r="G34" s="31"/>
      <c r="H34" s="31"/>
      <c r="I34" s="31"/>
    </row>
    <row r="35" spans="2:11" ht="14.1" customHeight="1" thickBot="1" x14ac:dyDescent="0.3">
      <c r="B35" s="38" t="s">
        <v>23</v>
      </c>
      <c r="C35" s="38"/>
      <c r="D35" s="15"/>
      <c r="E35" s="17"/>
      <c r="F35" s="15"/>
      <c r="G35" s="39">
        <f>SUM(G31:G33)</f>
        <v>77.134500000000003</v>
      </c>
      <c r="H35" s="39">
        <f>G35/F8</f>
        <v>3.6027323680523122</v>
      </c>
      <c r="I35" s="39">
        <f>SUM(I33:I33)</f>
        <v>0</v>
      </c>
    </row>
    <row r="36" spans="2:11" ht="14.1" customHeight="1" thickTop="1" x14ac:dyDescent="0.25">
      <c r="B36" s="19" t="s">
        <v>24</v>
      </c>
      <c r="C36" s="19"/>
      <c r="D36" s="20"/>
      <c r="E36" s="21"/>
      <c r="F36" s="20"/>
      <c r="G36" s="23">
        <f>G29+G35</f>
        <v>788.53370005770012</v>
      </c>
      <c r="H36" s="23">
        <f>G36/F8</f>
        <v>36.830158806992067</v>
      </c>
      <c r="I36" s="23">
        <f>I29+I35</f>
        <v>0</v>
      </c>
    </row>
    <row r="37" spans="2:11" ht="14.1" customHeight="1" x14ac:dyDescent="0.25">
      <c r="B37" s="1" t="s">
        <v>25</v>
      </c>
      <c r="D37" s="11"/>
      <c r="F37" s="11"/>
    </row>
    <row r="38" spans="2:11" ht="14.1" customHeight="1" x14ac:dyDescent="0.25">
      <c r="B38" s="10" t="s">
        <v>26</v>
      </c>
      <c r="C38" s="10"/>
      <c r="D38" s="11" t="s">
        <v>17</v>
      </c>
      <c r="E38" s="29">
        <v>12.42</v>
      </c>
      <c r="F38" s="30">
        <v>1</v>
      </c>
      <c r="G38" s="29">
        <f>E38*F38</f>
        <v>12.42</v>
      </c>
      <c r="H38" s="29">
        <f>G38/$F$8</f>
        <v>0.5801027557216254</v>
      </c>
      <c r="I38" s="67"/>
    </row>
    <row r="39" spans="2:11" ht="14.1" customHeight="1" x14ac:dyDescent="0.25">
      <c r="B39" s="10" t="s">
        <v>49</v>
      </c>
      <c r="C39" s="10"/>
      <c r="D39" s="11" t="s">
        <v>17</v>
      </c>
      <c r="E39" s="29">
        <v>66.88</v>
      </c>
      <c r="F39" s="30">
        <v>1</v>
      </c>
      <c r="G39" s="29">
        <f t="shared" ref="G39:G40" si="3">E39*F39</f>
        <v>66.88</v>
      </c>
      <c r="H39" s="29">
        <f>G39/$F$8</f>
        <v>3.123773937412424</v>
      </c>
      <c r="I39" s="67"/>
    </row>
    <row r="40" spans="2:11" ht="14.1" customHeight="1" x14ac:dyDescent="0.25">
      <c r="B40" s="10" t="s">
        <v>27</v>
      </c>
      <c r="C40" s="10"/>
      <c r="D40" s="11" t="s">
        <v>17</v>
      </c>
      <c r="E40" s="29">
        <v>19.7</v>
      </c>
      <c r="F40" s="30">
        <v>1</v>
      </c>
      <c r="G40" s="29">
        <f t="shared" si="3"/>
        <v>19.7</v>
      </c>
      <c r="H40" s="29">
        <f>G40/$F$8</f>
        <v>0.92013078000934134</v>
      </c>
      <c r="I40" s="67"/>
    </row>
    <row r="41" spans="2:11" ht="5.0999999999999996" customHeight="1" x14ac:dyDescent="0.25">
      <c r="B41" s="37"/>
      <c r="C41" s="37"/>
      <c r="D41" s="34"/>
      <c r="E41" s="31"/>
      <c r="F41" s="31"/>
      <c r="G41" s="31"/>
      <c r="H41" s="31"/>
      <c r="I41" s="31"/>
    </row>
    <row r="42" spans="2:11" ht="14.1" customHeight="1" thickBot="1" x14ac:dyDescent="0.3">
      <c r="B42" s="40" t="s">
        <v>28</v>
      </c>
      <c r="C42" s="40"/>
      <c r="D42" s="41"/>
      <c r="E42" s="42"/>
      <c r="F42" s="42"/>
      <c r="G42" s="43">
        <f>SUM(G38:G40)</f>
        <v>99</v>
      </c>
      <c r="H42" s="43">
        <f>G42/F8</f>
        <v>4.6240074731433909</v>
      </c>
      <c r="I42" s="43">
        <f>SUM(I38:I41)</f>
        <v>0</v>
      </c>
    </row>
    <row r="43" spans="2:11" ht="15.95" customHeight="1" thickTop="1" thickBot="1" x14ac:dyDescent="0.3">
      <c r="B43" s="44" t="s">
        <v>29</v>
      </c>
      <c r="C43" s="44"/>
      <c r="D43" s="45"/>
      <c r="E43" s="44"/>
      <c r="F43" s="44"/>
      <c r="G43" s="46">
        <f>G36+G42</f>
        <v>887.53370005770012</v>
      </c>
      <c r="H43" s="46">
        <f>G43/F8</f>
        <v>41.454166280135453</v>
      </c>
      <c r="I43" s="46">
        <f>I36+I42</f>
        <v>0</v>
      </c>
    </row>
    <row r="44" spans="2:11" ht="15.95" customHeight="1" thickTop="1" thickBot="1" x14ac:dyDescent="0.3">
      <c r="B44" s="44" t="s">
        <v>30</v>
      </c>
      <c r="C44" s="44"/>
      <c r="D44" s="45"/>
      <c r="E44" s="44"/>
      <c r="F44" s="44"/>
      <c r="G44" s="46">
        <f>G11-G43</f>
        <v>45.942299942299883</v>
      </c>
      <c r="H44" s="46">
        <f>G44/F8</f>
        <v>2.1458337198645436</v>
      </c>
      <c r="I44" s="46">
        <f>I11-I43</f>
        <v>0</v>
      </c>
    </row>
    <row r="45" spans="2:11" ht="14.1" customHeight="1" thickTop="1" x14ac:dyDescent="0.25">
      <c r="B45" s="1" t="s">
        <v>31</v>
      </c>
      <c r="D45" s="11"/>
      <c r="K45" s="1" t="s">
        <v>32</v>
      </c>
    </row>
    <row r="46" spans="2:11" ht="14.1" customHeight="1" x14ac:dyDescent="0.25">
      <c r="B46" s="10" t="s">
        <v>50</v>
      </c>
      <c r="C46" s="10"/>
      <c r="D46" s="11"/>
      <c r="G46" s="29">
        <f>5200*0.037</f>
        <v>192.39999999999998</v>
      </c>
      <c r="H46" s="29">
        <f>G46/$F$8</f>
        <v>8.9864549276039227</v>
      </c>
      <c r="I46" s="67"/>
    </row>
    <row r="47" spans="2:11" ht="5.0999999999999996" customHeight="1" thickBot="1" x14ac:dyDescent="0.3">
      <c r="B47" s="14"/>
      <c r="C47" s="14"/>
      <c r="D47" s="15"/>
      <c r="E47" s="17"/>
      <c r="F47" s="17"/>
      <c r="G47" s="47"/>
      <c r="H47" s="48"/>
      <c r="I47" s="17"/>
    </row>
    <row r="48" spans="2:11" ht="15" customHeight="1" thickTop="1" x14ac:dyDescent="0.25">
      <c r="B48" s="21" t="s">
        <v>33</v>
      </c>
      <c r="C48" s="21"/>
      <c r="D48" s="20"/>
      <c r="E48" s="21"/>
      <c r="F48" s="21"/>
      <c r="G48" s="23">
        <f>G44-G46</f>
        <v>-146.45770005770009</v>
      </c>
      <c r="H48" s="23">
        <f>G48/$F$8</f>
        <v>-6.8406212077393782</v>
      </c>
      <c r="I48" s="23">
        <f>I44-I46</f>
        <v>0</v>
      </c>
    </row>
    <row r="49" spans="2:9" ht="15" customHeight="1" x14ac:dyDescent="0.25"/>
    <row r="50" spans="2:9" ht="15" customHeight="1" x14ac:dyDescent="0.25">
      <c r="B50" s="4" t="s">
        <v>34</v>
      </c>
      <c r="C50" s="4"/>
      <c r="D50" s="26"/>
      <c r="E50" s="26"/>
      <c r="F50" s="26"/>
      <c r="G50" s="26"/>
      <c r="H50" s="26"/>
      <c r="I50" s="26"/>
    </row>
    <row r="51" spans="2:9" ht="12.95" customHeight="1" x14ac:dyDescent="0.25">
      <c r="C51" s="49"/>
      <c r="D51" s="49"/>
      <c r="E51" s="69" t="s">
        <v>45</v>
      </c>
      <c r="F51" s="69"/>
      <c r="G51" s="69"/>
      <c r="H51" s="69"/>
      <c r="I51" s="69"/>
    </row>
    <row r="52" spans="2:9" ht="12.95" customHeight="1" x14ac:dyDescent="0.25">
      <c r="C52" s="49"/>
      <c r="D52" s="49"/>
      <c r="E52" s="50">
        <v>-0.25</v>
      </c>
      <c r="F52" s="50">
        <v>-0.1</v>
      </c>
      <c r="G52" s="49"/>
      <c r="H52" s="50">
        <v>0.1</v>
      </c>
      <c r="I52" s="50">
        <v>0.25</v>
      </c>
    </row>
    <row r="53" spans="2:9" ht="12.95" customHeight="1" x14ac:dyDescent="0.25">
      <c r="C53" s="69" t="s">
        <v>35</v>
      </c>
      <c r="D53" s="69"/>
      <c r="E53" s="51">
        <f>G53*0.75</f>
        <v>32.700000000000003</v>
      </c>
      <c r="F53" s="51">
        <f>G53*0.9</f>
        <v>39.24</v>
      </c>
      <c r="G53" s="51">
        <f>E8</f>
        <v>43.6</v>
      </c>
      <c r="H53" s="51">
        <f>G53*1.1</f>
        <v>47.960000000000008</v>
      </c>
      <c r="I53" s="51">
        <f>G53*1.25</f>
        <v>54.5</v>
      </c>
    </row>
    <row r="54" spans="2:9" ht="12.95" customHeight="1" x14ac:dyDescent="0.25">
      <c r="C54" s="52">
        <v>-0.25</v>
      </c>
      <c r="D54" s="53">
        <f>D56*0.75</f>
        <v>16.057500000000001</v>
      </c>
      <c r="E54" s="54">
        <f>(E$53*$D54)-$G$43</f>
        <v>-362.45345005770002</v>
      </c>
      <c r="F54" s="55">
        <f t="shared" ref="F54:I58" si="4">(F$53*$D54)-$G$43</f>
        <v>-257.43740005770007</v>
      </c>
      <c r="G54" s="55">
        <f t="shared" si="4"/>
        <v>-187.42670005770003</v>
      </c>
      <c r="H54" s="55">
        <f t="shared" si="4"/>
        <v>-117.41600005769999</v>
      </c>
      <c r="I54" s="56">
        <f t="shared" si="4"/>
        <v>-12.399950057700039</v>
      </c>
    </row>
    <row r="55" spans="2:9" ht="12.95" customHeight="1" x14ac:dyDescent="0.25">
      <c r="C55" s="52">
        <v>-0.1</v>
      </c>
      <c r="D55" s="53">
        <f>D56*0.9</f>
        <v>19.269000000000002</v>
      </c>
      <c r="E55" s="57">
        <f>(E$53*$D55)-$G$43</f>
        <v>-257.43740005769996</v>
      </c>
      <c r="F55" s="51">
        <f t="shared" si="4"/>
        <v>-131.41814005770004</v>
      </c>
      <c r="G55" s="51">
        <f t="shared" si="4"/>
        <v>-47.40530005770006</v>
      </c>
      <c r="H55" s="51">
        <f t="shared" si="4"/>
        <v>36.60753994230015</v>
      </c>
      <c r="I55" s="58">
        <f t="shared" si="4"/>
        <v>162.62679994230007</v>
      </c>
    </row>
    <row r="56" spans="2:9" ht="12.95" customHeight="1" x14ac:dyDescent="0.25">
      <c r="C56" s="59" t="s">
        <v>46</v>
      </c>
      <c r="D56" s="53">
        <f>F8</f>
        <v>21.41</v>
      </c>
      <c r="E56" s="57">
        <f>(E$53*$D56)-$G$43</f>
        <v>-187.42670005770003</v>
      </c>
      <c r="F56" s="51">
        <f t="shared" si="4"/>
        <v>-47.40530005770006</v>
      </c>
      <c r="G56" s="51">
        <f t="shared" si="4"/>
        <v>45.942299942299883</v>
      </c>
      <c r="H56" s="51">
        <f t="shared" si="4"/>
        <v>139.28989994230005</v>
      </c>
      <c r="I56" s="58">
        <f>(I$53*$D56)-$G$43</f>
        <v>279.31129994229991</v>
      </c>
    </row>
    <row r="57" spans="2:9" ht="12.95" customHeight="1" x14ac:dyDescent="0.25">
      <c r="C57" s="52">
        <v>0.1</v>
      </c>
      <c r="D57" s="53">
        <f>D56*1.1</f>
        <v>23.551000000000002</v>
      </c>
      <c r="E57" s="57">
        <f>(E$53*$D57)-$G$43</f>
        <v>-117.41600005769999</v>
      </c>
      <c r="F57" s="51">
        <f t="shared" si="4"/>
        <v>36.607539942300036</v>
      </c>
      <c r="G57" s="51">
        <f t="shared" si="4"/>
        <v>139.28989994230005</v>
      </c>
      <c r="H57" s="51">
        <f t="shared" si="4"/>
        <v>241.97225994230007</v>
      </c>
      <c r="I57" s="58">
        <f t="shared" si="4"/>
        <v>395.99579994229998</v>
      </c>
    </row>
    <row r="58" spans="2:9" ht="12.95" customHeight="1" x14ac:dyDescent="0.25">
      <c r="C58" s="52">
        <v>0.25</v>
      </c>
      <c r="D58" s="53">
        <f>D56*1.25</f>
        <v>26.762499999999999</v>
      </c>
      <c r="E58" s="60">
        <f>(E$53*$D58)-$G$43</f>
        <v>-12.399950057700039</v>
      </c>
      <c r="F58" s="61">
        <f t="shared" si="4"/>
        <v>162.62679994229984</v>
      </c>
      <c r="G58" s="61">
        <f t="shared" si="4"/>
        <v>279.31129994229991</v>
      </c>
      <c r="H58" s="61">
        <f t="shared" si="4"/>
        <v>395.99579994229998</v>
      </c>
      <c r="I58" s="62">
        <f t="shared" si="4"/>
        <v>571.02254994229975</v>
      </c>
    </row>
  </sheetData>
  <mergeCells count="3">
    <mergeCell ref="B4:H4"/>
    <mergeCell ref="E51:I51"/>
    <mergeCell ref="C53:D53"/>
  </mergeCells>
  <printOptions horizontalCentered="1"/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Jenny Beierman</cp:lastModifiedBy>
  <cp:lastPrinted>2017-06-19T15:20:52Z</cp:lastPrinted>
  <dcterms:created xsi:type="dcterms:W3CDTF">2016-10-31T17:00:48Z</dcterms:created>
  <dcterms:modified xsi:type="dcterms:W3CDTF">2023-06-15T17:30:10Z</dcterms:modified>
</cp:coreProperties>
</file>