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F:\003 - ABM\Decison Tools\"/>
    </mc:Choice>
  </mc:AlternateContent>
  <xr:revisionPtr revIDLastSave="0" documentId="13_ncr:1_{494C14B5-66FF-4E63-B3D3-C81A17DF8633}" xr6:coauthVersionLast="47" xr6:coauthVersionMax="47" xr10:uidLastSave="{00000000-0000-0000-0000-000000000000}"/>
  <bookViews>
    <workbookView xWindow="-108" yWindow="-108" windowWidth="23256" windowHeight="12576" xr2:uid="{00000000-000D-0000-FFFF-FFFF00000000}"/>
  </bookViews>
  <sheets>
    <sheet name="Welcome" sheetId="19" r:id="rId1"/>
    <sheet name="Basic Information" sheetId="21" r:id="rId2"/>
    <sheet name="Overhead" sheetId="22" r:id="rId3"/>
    <sheet name="Chemicals" sheetId="38" r:id="rId4"/>
    <sheet name="Crop 1 - Input" sheetId="15" r:id="rId5"/>
    <sheet name="Crop 1 - Budget" sheetId="27" r:id="rId6"/>
    <sheet name="Crop 2 - Input" sheetId="30" r:id="rId7"/>
    <sheet name="Crop 2 - Budget" sheetId="29" r:id="rId8"/>
    <sheet name="Crop 3 - Input" sheetId="32" r:id="rId9"/>
    <sheet name="Crop 3 - Budget" sheetId="31" r:id="rId10"/>
    <sheet name="Crop 4 - Input" sheetId="34" r:id="rId11"/>
    <sheet name="Crop 4 - Budget" sheetId="33" r:id="rId12"/>
    <sheet name="Crop 5 - Input" sheetId="35" r:id="rId13"/>
    <sheet name="Crop 5 - Budget" sheetId="36" r:id="rId14"/>
    <sheet name="LS 1 - Input" sheetId="20" r:id="rId15"/>
    <sheet name="LS 1 - Budget" sheetId="37" r:id="rId16"/>
    <sheet name="Cash Flow Statement" sheetId="17" r:id="rId17"/>
    <sheet name="Data" sheetId="9" r:id="rId18"/>
  </sheets>
  <definedNames>
    <definedName name="_xlnm.Print_Area" localSheetId="16">'Cash Flow Statement'!$B$7:$R$163</definedName>
    <definedName name="_xlnm.Print_Area" localSheetId="5">'Crop 1 - Budget'!$B$1:$H$59</definedName>
    <definedName name="_xlnm.Print_Area" localSheetId="4">'Crop 1 - Input'!$B$1:$AC$152</definedName>
    <definedName name="_xlnm.Print_Area" localSheetId="7">'Crop 2 - Budget'!$B$1:$H$59</definedName>
    <definedName name="_xlnm.Print_Area" localSheetId="9">'Crop 3 - Budget'!$B$1:$H$59</definedName>
    <definedName name="_xlnm.Print_Area" localSheetId="11">'Crop 4 - Budget'!$B$1:$H$59</definedName>
    <definedName name="_xlnm.Print_Area" localSheetId="13">'Crop 5 - Budget'!$B$1:$H$59</definedName>
    <definedName name="_xlnm.Print_Area" localSheetId="15">'LS 1 - Budget'!$B$2:$L$65</definedName>
    <definedName name="_xlnm.Print_Area" localSheetId="14">'LS 1 - Input'!$B$10:$AC$149</definedName>
    <definedName name="_xlnm.Print_Area" localSheetId="0">Welcome!$B$1:$F$20</definedName>
    <definedName name="Print_Area_MI">#REF!</definedName>
    <definedName name="_xlnm.Print_Titles" localSheetId="16">'Cash Flow Statement'!$2:$6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5" i="20" l="1"/>
  <c r="M65" i="20"/>
  <c r="M48" i="20"/>
  <c r="M47" i="20"/>
  <c r="M46" i="20"/>
  <c r="M45" i="20"/>
  <c r="M44" i="20"/>
  <c r="G76" i="17" s="1"/>
  <c r="Q19" i="17"/>
  <c r="P19" i="17"/>
  <c r="O19" i="17"/>
  <c r="N19" i="17"/>
  <c r="M19" i="17"/>
  <c r="L19" i="17"/>
  <c r="K19" i="17"/>
  <c r="J19" i="17"/>
  <c r="E19" i="17" s="1"/>
  <c r="I19" i="17"/>
  <c r="H19" i="17"/>
  <c r="G19" i="17"/>
  <c r="F19" i="17"/>
  <c r="I15" i="37"/>
  <c r="AD34" i="20"/>
  <c r="M34" i="20"/>
  <c r="H4" i="20"/>
  <c r="K70" i="30"/>
  <c r="L2" i="17"/>
  <c r="I16" i="37"/>
  <c r="F6" i="37"/>
  <c r="C6" i="37"/>
  <c r="K6" i="37"/>
  <c r="C4" i="37"/>
  <c r="E6" i="36"/>
  <c r="B6" i="36"/>
  <c r="H6" i="36"/>
  <c r="B4" i="36"/>
  <c r="E6" i="33"/>
  <c r="B6" i="33"/>
  <c r="H6" i="33"/>
  <c r="B4" i="33"/>
  <c r="B4" i="29"/>
  <c r="B4" i="27"/>
  <c r="B4" i="31"/>
  <c r="E6" i="31"/>
  <c r="B6" i="31"/>
  <c r="H6" i="31"/>
  <c r="H6" i="29"/>
  <c r="H6" i="27"/>
  <c r="E6" i="29"/>
  <c r="B6" i="29"/>
  <c r="B6" i="27"/>
  <c r="E6" i="27"/>
  <c r="D12" i="31"/>
  <c r="D11" i="31"/>
  <c r="D10" i="31"/>
  <c r="BA4" i="38"/>
  <c r="AP4" i="38"/>
  <c r="AE4" i="38"/>
  <c r="T4" i="38"/>
  <c r="I4" i="38"/>
  <c r="L116" i="35"/>
  <c r="L113" i="35"/>
  <c r="L110" i="35"/>
  <c r="L107" i="35"/>
  <c r="L116" i="34"/>
  <c r="L113" i="34"/>
  <c r="L110" i="34"/>
  <c r="L107" i="34"/>
  <c r="L116" i="32"/>
  <c r="L113" i="32"/>
  <c r="L110" i="32"/>
  <c r="L107" i="32"/>
  <c r="L116" i="30"/>
  <c r="L113" i="30"/>
  <c r="L110" i="30"/>
  <c r="L107" i="30"/>
  <c r="L116" i="15"/>
  <c r="L113" i="15"/>
  <c r="L110" i="15"/>
  <c r="L107" i="15"/>
  <c r="BB68" i="38"/>
  <c r="BB67" i="38"/>
  <c r="BB66" i="38"/>
  <c r="BB65" i="38"/>
  <c r="BB64" i="38"/>
  <c r="BB63" i="38"/>
  <c r="BB62" i="38"/>
  <c r="BB61" i="38"/>
  <c r="BB60" i="38"/>
  <c r="BB59" i="38"/>
  <c r="BB58" i="38"/>
  <c r="BB57" i="38"/>
  <c r="BB52" i="38"/>
  <c r="BB51" i="38"/>
  <c r="BB50" i="38"/>
  <c r="BB49" i="38"/>
  <c r="BB48" i="38"/>
  <c r="BB47" i="38"/>
  <c r="BB46" i="38"/>
  <c r="BB45" i="38"/>
  <c r="BB44" i="38"/>
  <c r="BB43" i="38"/>
  <c r="BB42" i="38"/>
  <c r="BB41" i="38"/>
  <c r="BB36" i="38"/>
  <c r="BB35" i="38"/>
  <c r="BB34" i="38"/>
  <c r="BB33" i="38"/>
  <c r="BB32" i="38"/>
  <c r="BB31" i="38"/>
  <c r="BB30" i="38"/>
  <c r="BB29" i="38"/>
  <c r="BB28" i="38"/>
  <c r="BB27" i="38"/>
  <c r="BB26" i="38"/>
  <c r="BB25" i="38"/>
  <c r="BB20" i="38"/>
  <c r="BB19" i="38"/>
  <c r="BB18" i="38"/>
  <c r="BB17" i="38"/>
  <c r="BB16" i="38"/>
  <c r="BB15" i="38"/>
  <c r="BB14" i="38"/>
  <c r="BB13" i="38"/>
  <c r="BB12" i="38"/>
  <c r="BB11" i="38"/>
  <c r="BB10" i="38"/>
  <c r="BB9" i="38"/>
  <c r="AQ68" i="38"/>
  <c r="AQ67" i="38"/>
  <c r="AQ66" i="38"/>
  <c r="AQ65" i="38"/>
  <c r="AQ64" i="38"/>
  <c r="AQ63" i="38"/>
  <c r="AQ62" i="38"/>
  <c r="AQ61" i="38"/>
  <c r="AQ60" i="38"/>
  <c r="AQ59" i="38"/>
  <c r="AQ58" i="38"/>
  <c r="AQ57" i="38"/>
  <c r="AQ52" i="38"/>
  <c r="AQ51" i="38"/>
  <c r="AQ50" i="38"/>
  <c r="AQ49" i="38"/>
  <c r="AQ48" i="38"/>
  <c r="AQ47" i="38"/>
  <c r="AQ46" i="38"/>
  <c r="AQ45" i="38"/>
  <c r="AQ44" i="38"/>
  <c r="AQ43" i="38"/>
  <c r="AQ42" i="38"/>
  <c r="AQ41" i="38"/>
  <c r="AQ36" i="38"/>
  <c r="AQ35" i="38"/>
  <c r="AQ34" i="38"/>
  <c r="AQ33" i="38"/>
  <c r="AQ32" i="38"/>
  <c r="AQ31" i="38"/>
  <c r="AQ30" i="38"/>
  <c r="AQ29" i="38"/>
  <c r="AQ28" i="38"/>
  <c r="AQ27" i="38"/>
  <c r="AQ26" i="38"/>
  <c r="AQ25" i="38"/>
  <c r="AQ20" i="38"/>
  <c r="AQ19" i="38"/>
  <c r="AQ18" i="38"/>
  <c r="AQ17" i="38"/>
  <c r="AQ16" i="38"/>
  <c r="AQ15" i="38"/>
  <c r="AQ14" i="38"/>
  <c r="AQ13" i="38"/>
  <c r="AQ12" i="38"/>
  <c r="AQ11" i="38"/>
  <c r="AQ10" i="38"/>
  <c r="AQ9" i="38"/>
  <c r="AF68" i="38"/>
  <c r="AF67" i="38"/>
  <c r="AF66" i="38"/>
  <c r="AF65" i="38"/>
  <c r="AF64" i="38"/>
  <c r="AF63" i="38"/>
  <c r="AF62" i="38"/>
  <c r="AF61" i="38"/>
  <c r="AF60" i="38"/>
  <c r="AF59" i="38"/>
  <c r="AF58" i="38"/>
  <c r="AF57" i="38"/>
  <c r="AF52" i="38"/>
  <c r="AF51" i="38"/>
  <c r="AF50" i="38"/>
  <c r="AF49" i="38"/>
  <c r="AF48" i="38"/>
  <c r="AF47" i="38"/>
  <c r="AF46" i="38"/>
  <c r="AF45" i="38"/>
  <c r="AF44" i="38"/>
  <c r="AF43" i="38"/>
  <c r="AF42" i="38"/>
  <c r="AF41" i="38"/>
  <c r="AF36" i="38"/>
  <c r="AF35" i="38"/>
  <c r="AF34" i="38"/>
  <c r="AF33" i="38"/>
  <c r="AF32" i="38"/>
  <c r="AF31" i="38"/>
  <c r="AF30" i="38"/>
  <c r="AF29" i="38"/>
  <c r="AF28" i="38"/>
  <c r="AF27" i="38"/>
  <c r="AF26" i="38"/>
  <c r="AF25" i="38"/>
  <c r="AF20" i="38"/>
  <c r="AF19" i="38"/>
  <c r="AF18" i="38"/>
  <c r="AF17" i="38"/>
  <c r="AF16" i="38"/>
  <c r="AF15" i="38"/>
  <c r="AF14" i="38"/>
  <c r="AF13" i="38"/>
  <c r="AF12" i="38"/>
  <c r="AF11" i="38"/>
  <c r="AF10" i="38"/>
  <c r="AF9" i="38"/>
  <c r="U68" i="38"/>
  <c r="U67" i="38"/>
  <c r="U66" i="38"/>
  <c r="U65" i="38"/>
  <c r="U64" i="38"/>
  <c r="U63" i="38"/>
  <c r="U62" i="38"/>
  <c r="U61" i="38"/>
  <c r="U60" i="38"/>
  <c r="U59" i="38"/>
  <c r="U58" i="38"/>
  <c r="U57" i="38"/>
  <c r="U52" i="38"/>
  <c r="U51" i="38"/>
  <c r="U50" i="38"/>
  <c r="U49" i="38"/>
  <c r="U48" i="38"/>
  <c r="U47" i="38"/>
  <c r="U46" i="38"/>
  <c r="U45" i="38"/>
  <c r="U44" i="38"/>
  <c r="U43" i="38"/>
  <c r="U42" i="38"/>
  <c r="U41" i="38"/>
  <c r="U36" i="38"/>
  <c r="U35" i="38"/>
  <c r="U34" i="38"/>
  <c r="U33" i="38"/>
  <c r="U32" i="38"/>
  <c r="U31" i="38"/>
  <c r="U30" i="38"/>
  <c r="U29" i="38"/>
  <c r="U28" i="38"/>
  <c r="U27" i="38"/>
  <c r="U26" i="38"/>
  <c r="U25" i="38"/>
  <c r="U20" i="38"/>
  <c r="U19" i="38"/>
  <c r="U18" i="38"/>
  <c r="U17" i="38"/>
  <c r="U16" i="38"/>
  <c r="U15" i="38"/>
  <c r="U14" i="38"/>
  <c r="U13" i="38"/>
  <c r="U12" i="38"/>
  <c r="U11" i="38"/>
  <c r="U10" i="38"/>
  <c r="U9" i="38"/>
  <c r="J68" i="38"/>
  <c r="J67" i="38"/>
  <c r="J66" i="38"/>
  <c r="J65" i="38"/>
  <c r="J64" i="38"/>
  <c r="J63" i="38"/>
  <c r="J62" i="38"/>
  <c r="J61" i="38"/>
  <c r="J60" i="38"/>
  <c r="J59" i="38"/>
  <c r="J58" i="38"/>
  <c r="J57" i="38"/>
  <c r="J52" i="38"/>
  <c r="J51" i="38"/>
  <c r="J50" i="38"/>
  <c r="J49" i="38"/>
  <c r="J48" i="38"/>
  <c r="J47" i="38"/>
  <c r="J46" i="38"/>
  <c r="J45" i="38"/>
  <c r="J44" i="38"/>
  <c r="J43" i="38"/>
  <c r="J42" i="38"/>
  <c r="J41" i="38"/>
  <c r="J36" i="38"/>
  <c r="J35" i="38"/>
  <c r="J34" i="38"/>
  <c r="J33" i="38"/>
  <c r="J32" i="38"/>
  <c r="J31" i="38"/>
  <c r="J30" i="38"/>
  <c r="J29" i="38"/>
  <c r="J28" i="38"/>
  <c r="J27" i="38"/>
  <c r="J26" i="38"/>
  <c r="J25" i="38"/>
  <c r="J20" i="38"/>
  <c r="J19" i="38"/>
  <c r="J18" i="38"/>
  <c r="J17" i="38"/>
  <c r="J16" i="38"/>
  <c r="J15" i="38"/>
  <c r="J14" i="38"/>
  <c r="J13" i="38"/>
  <c r="J12" i="38"/>
  <c r="J11" i="38"/>
  <c r="J10" i="38"/>
  <c r="J9" i="38"/>
  <c r="J22" i="38"/>
  <c r="K106" i="15" s="1"/>
  <c r="L106" i="15" s="1"/>
  <c r="O92" i="22"/>
  <c r="F43" i="29" s="1"/>
  <c r="G43" i="29" s="1"/>
  <c r="H43" i="29" s="1"/>
  <c r="F42" i="36"/>
  <c r="G42" i="36" s="1"/>
  <c r="F41" i="36"/>
  <c r="G41" i="36" s="1"/>
  <c r="H41" i="36" s="1"/>
  <c r="F40" i="36"/>
  <c r="G40" i="36" s="1"/>
  <c r="H40" i="36"/>
  <c r="F40" i="33"/>
  <c r="G40" i="33" s="1"/>
  <c r="H40" i="33" s="1"/>
  <c r="F40" i="31"/>
  <c r="G40" i="31"/>
  <c r="H40" i="31" s="1"/>
  <c r="F40" i="29"/>
  <c r="G40" i="29" s="1"/>
  <c r="AB74" i="36"/>
  <c r="AB74" i="33"/>
  <c r="AB78" i="33" s="1"/>
  <c r="AB74" i="31"/>
  <c r="AB78" i="31" s="1"/>
  <c r="AB74" i="29"/>
  <c r="F31" i="36"/>
  <c r="G31" i="36" s="1"/>
  <c r="H31" i="36"/>
  <c r="F30" i="36"/>
  <c r="G30" i="36" s="1"/>
  <c r="H30" i="36" s="1"/>
  <c r="F29" i="36"/>
  <c r="G29" i="36"/>
  <c r="H29" i="36" s="1"/>
  <c r="F31" i="33"/>
  <c r="G31" i="33" s="1"/>
  <c r="H31" i="33" s="1"/>
  <c r="F30" i="33"/>
  <c r="G30" i="33" s="1"/>
  <c r="H30" i="33" s="1"/>
  <c r="F29" i="33"/>
  <c r="G29" i="33"/>
  <c r="H29" i="33" s="1"/>
  <c r="F31" i="31"/>
  <c r="G31" i="31" s="1"/>
  <c r="F30" i="31"/>
  <c r="G30" i="31" s="1"/>
  <c r="H30" i="31" s="1"/>
  <c r="F29" i="31"/>
  <c r="G29" i="31" s="1"/>
  <c r="H29" i="31" s="1"/>
  <c r="F31" i="29"/>
  <c r="G31" i="29"/>
  <c r="F30" i="29"/>
  <c r="G30" i="29" s="1"/>
  <c r="H30" i="29" s="1"/>
  <c r="F29" i="29"/>
  <c r="G29" i="29" s="1"/>
  <c r="H29" i="29" s="1"/>
  <c r="D12" i="17"/>
  <c r="D11" i="17"/>
  <c r="D10" i="17"/>
  <c r="D9" i="17"/>
  <c r="D8" i="17"/>
  <c r="F43" i="31"/>
  <c r="G43" i="31" s="1"/>
  <c r="H43" i="31" s="1"/>
  <c r="F43" i="36"/>
  <c r="G43" i="36" s="1"/>
  <c r="H43" i="36" s="1"/>
  <c r="F43" i="33"/>
  <c r="G43" i="33" s="1"/>
  <c r="H43" i="33" s="1"/>
  <c r="F42" i="29"/>
  <c r="G42" i="29"/>
  <c r="F41" i="31"/>
  <c r="G41" i="31" s="1"/>
  <c r="H41" i="31" s="1"/>
  <c r="F42" i="33"/>
  <c r="G42" i="33" s="1"/>
  <c r="H42" i="33" s="1"/>
  <c r="F41" i="33"/>
  <c r="G41" i="33" s="1"/>
  <c r="H41" i="33" s="1"/>
  <c r="F42" i="31"/>
  <c r="G42" i="31"/>
  <c r="H42" i="31" s="1"/>
  <c r="F41" i="29"/>
  <c r="G41" i="29" s="1"/>
  <c r="P78" i="17"/>
  <c r="L48" i="20"/>
  <c r="L47" i="20"/>
  <c r="L45" i="20"/>
  <c r="F76" i="17"/>
  <c r="L147" i="20"/>
  <c r="L146" i="20"/>
  <c r="L145" i="20"/>
  <c r="L144" i="20"/>
  <c r="L113" i="20"/>
  <c r="L101" i="20"/>
  <c r="L100" i="20"/>
  <c r="L90" i="20"/>
  <c r="L88" i="20"/>
  <c r="L85" i="20"/>
  <c r="L71" i="20"/>
  <c r="M63" i="20"/>
  <c r="L63" i="20" s="1"/>
  <c r="M62" i="20"/>
  <c r="L62" i="20" s="1"/>
  <c r="M61" i="20"/>
  <c r="L61" i="20"/>
  <c r="M60" i="20"/>
  <c r="L60" i="20" s="1"/>
  <c r="M59" i="20"/>
  <c r="L59" i="20" s="1"/>
  <c r="M57" i="20"/>
  <c r="L57" i="20"/>
  <c r="L49" i="20"/>
  <c r="M35" i="20"/>
  <c r="K138" i="35"/>
  <c r="K137" i="35"/>
  <c r="K149" i="35"/>
  <c r="K148" i="35"/>
  <c r="K149" i="34"/>
  <c r="K148" i="34"/>
  <c r="K138" i="34"/>
  <c r="K137" i="34"/>
  <c r="K149" i="32"/>
  <c r="K148" i="32"/>
  <c r="K138" i="32"/>
  <c r="K137" i="32"/>
  <c r="K149" i="30"/>
  <c r="K148" i="30"/>
  <c r="K138" i="30"/>
  <c r="K137" i="30"/>
  <c r="K138" i="15"/>
  <c r="K137" i="15"/>
  <c r="K149" i="15"/>
  <c r="K148" i="15"/>
  <c r="J19" i="35"/>
  <c r="F53" i="36"/>
  <c r="E53" i="36" s="1"/>
  <c r="J19" i="34"/>
  <c r="F53" i="33" s="1"/>
  <c r="J19" i="32"/>
  <c r="F53" i="31" s="1"/>
  <c r="J19" i="30"/>
  <c r="F53" i="29" s="1"/>
  <c r="J19" i="15"/>
  <c r="F53" i="27" s="1"/>
  <c r="D53" i="27" s="1"/>
  <c r="Q67" i="17"/>
  <c r="P67" i="17"/>
  <c r="O67" i="17"/>
  <c r="N67" i="17"/>
  <c r="M67" i="17"/>
  <c r="L67" i="17"/>
  <c r="K67" i="17"/>
  <c r="J67" i="17"/>
  <c r="I67" i="17"/>
  <c r="H67" i="17"/>
  <c r="G67" i="17"/>
  <c r="Q66" i="17"/>
  <c r="P66" i="17"/>
  <c r="O66" i="17"/>
  <c r="N66" i="17"/>
  <c r="M66" i="17"/>
  <c r="L66" i="17"/>
  <c r="K66" i="17"/>
  <c r="J66" i="17"/>
  <c r="I66" i="17"/>
  <c r="H66" i="17"/>
  <c r="G66" i="17"/>
  <c r="F67" i="17"/>
  <c r="L80" i="35"/>
  <c r="AB75" i="36"/>
  <c r="AB76" i="36" s="1"/>
  <c r="AB79" i="36" s="1"/>
  <c r="F28" i="36" s="1"/>
  <c r="G28" i="36" s="1"/>
  <c r="H28" i="36" s="1"/>
  <c r="K80" i="35"/>
  <c r="L80" i="34"/>
  <c r="K80" i="34"/>
  <c r="L80" i="32"/>
  <c r="AB75" i="31" s="1"/>
  <c r="K80" i="32"/>
  <c r="L80" i="30"/>
  <c r="AB75" i="29" s="1"/>
  <c r="AB76" i="29" s="1"/>
  <c r="K80" i="30"/>
  <c r="K80" i="15"/>
  <c r="L80" i="15"/>
  <c r="AB75" i="27" s="1"/>
  <c r="K73" i="35"/>
  <c r="K72" i="35"/>
  <c r="K71" i="35"/>
  <c r="K70" i="35"/>
  <c r="K73" i="34"/>
  <c r="K72" i="34"/>
  <c r="K71" i="34"/>
  <c r="K75" i="34" s="1"/>
  <c r="K70" i="34"/>
  <c r="K73" i="32"/>
  <c r="K72" i="32"/>
  <c r="K71" i="32"/>
  <c r="K75" i="32" s="1"/>
  <c r="K70" i="32"/>
  <c r="K73" i="30"/>
  <c r="K72" i="30"/>
  <c r="K71" i="30"/>
  <c r="K75" i="30" s="1"/>
  <c r="K73" i="15"/>
  <c r="K72" i="15"/>
  <c r="K71" i="15"/>
  <c r="K70" i="15"/>
  <c r="Q93" i="17"/>
  <c r="P93" i="17"/>
  <c r="O93" i="17"/>
  <c r="N93" i="17"/>
  <c r="M93" i="17"/>
  <c r="L93" i="17"/>
  <c r="K93" i="17"/>
  <c r="J93" i="17"/>
  <c r="I93" i="17"/>
  <c r="H93" i="17"/>
  <c r="G93" i="17"/>
  <c r="F93" i="17"/>
  <c r="AH70" i="22"/>
  <c r="Q73" i="17"/>
  <c r="P73" i="17"/>
  <c r="O73" i="17"/>
  <c r="N73" i="17"/>
  <c r="M73" i="17"/>
  <c r="L73" i="17"/>
  <c r="K73" i="17"/>
  <c r="J73" i="17"/>
  <c r="I73" i="17"/>
  <c r="H73" i="17"/>
  <c r="G73" i="17"/>
  <c r="Q71" i="17"/>
  <c r="P71" i="17"/>
  <c r="O71" i="17"/>
  <c r="N71" i="17"/>
  <c r="M71" i="17"/>
  <c r="L71" i="17"/>
  <c r="K71" i="17"/>
  <c r="J71" i="17"/>
  <c r="I71" i="17"/>
  <c r="H71" i="17"/>
  <c r="G71" i="17"/>
  <c r="Q70" i="17"/>
  <c r="P70" i="17"/>
  <c r="O70" i="17"/>
  <c r="N70" i="17"/>
  <c r="M70" i="17"/>
  <c r="L70" i="17"/>
  <c r="K70" i="17"/>
  <c r="J70" i="17"/>
  <c r="I70" i="17"/>
  <c r="H70" i="17"/>
  <c r="G70" i="17"/>
  <c r="F71" i="17"/>
  <c r="F70" i="17"/>
  <c r="Q20" i="17"/>
  <c r="P20" i="17"/>
  <c r="O20" i="17"/>
  <c r="N20" i="17"/>
  <c r="M20" i="17"/>
  <c r="L20" i="17"/>
  <c r="K20" i="17"/>
  <c r="J20" i="17"/>
  <c r="I20" i="17"/>
  <c r="H20" i="17"/>
  <c r="G20" i="17"/>
  <c r="D63" i="37"/>
  <c r="D64" i="37" s="1"/>
  <c r="D60" i="37"/>
  <c r="D57" i="37"/>
  <c r="D54" i="37"/>
  <c r="D51" i="37"/>
  <c r="D52" i="37" s="1"/>
  <c r="I39" i="37"/>
  <c r="K39" i="37" s="1"/>
  <c r="I37" i="37"/>
  <c r="J37" i="37" s="1"/>
  <c r="I38" i="37"/>
  <c r="K38" i="37" s="1"/>
  <c r="AE79" i="37"/>
  <c r="AE83" i="37" s="1"/>
  <c r="AE84" i="37" s="1"/>
  <c r="E12" i="36"/>
  <c r="E11" i="36"/>
  <c r="D12" i="36"/>
  <c r="D11" i="36"/>
  <c r="D10" i="36"/>
  <c r="B11" i="36"/>
  <c r="B10" i="36"/>
  <c r="AB78" i="36"/>
  <c r="H4" i="35"/>
  <c r="AC150" i="35"/>
  <c r="K150" i="35"/>
  <c r="L150" i="35"/>
  <c r="AC149" i="35"/>
  <c r="AC148" i="35"/>
  <c r="AC147" i="35"/>
  <c r="K147" i="35"/>
  <c r="AC146" i="35"/>
  <c r="L146" i="35"/>
  <c r="F32" i="36" s="1"/>
  <c r="G32" i="36" s="1"/>
  <c r="H32" i="36" s="1"/>
  <c r="L140" i="35"/>
  <c r="F27" i="36" s="1"/>
  <c r="G27" i="36" s="1"/>
  <c r="H27" i="36" s="1"/>
  <c r="AC138" i="35"/>
  <c r="AC137" i="35"/>
  <c r="AC136" i="35"/>
  <c r="AC128" i="35"/>
  <c r="K128" i="35"/>
  <c r="L128" i="35" s="1"/>
  <c r="AC127" i="35"/>
  <c r="K127" i="35"/>
  <c r="L127" i="35"/>
  <c r="AC126" i="35"/>
  <c r="K126" i="35"/>
  <c r="L126" i="35" s="1"/>
  <c r="AC125" i="35"/>
  <c r="K125" i="35"/>
  <c r="L125" i="35" s="1"/>
  <c r="AC124" i="35"/>
  <c r="K124" i="35"/>
  <c r="AC116" i="35"/>
  <c r="AC115" i="35"/>
  <c r="AC113" i="35"/>
  <c r="AC112" i="35"/>
  <c r="AC110" i="35"/>
  <c r="AC109" i="35"/>
  <c r="AC107" i="35"/>
  <c r="AC106" i="35"/>
  <c r="AC98" i="35"/>
  <c r="K98" i="35"/>
  <c r="L98" i="35"/>
  <c r="AC97" i="35"/>
  <c r="K97" i="35"/>
  <c r="L97" i="35" s="1"/>
  <c r="AC95" i="35"/>
  <c r="K95" i="35"/>
  <c r="L95" i="35" s="1"/>
  <c r="AC94" i="35"/>
  <c r="K94" i="35"/>
  <c r="L94" i="35" s="1"/>
  <c r="AC92" i="35"/>
  <c r="K92" i="35"/>
  <c r="L92" i="35" s="1"/>
  <c r="AC91" i="35"/>
  <c r="K91" i="35"/>
  <c r="L91" i="35" s="1"/>
  <c r="AC89" i="35"/>
  <c r="K89" i="35"/>
  <c r="L89" i="35"/>
  <c r="AC88" i="35"/>
  <c r="K88" i="35"/>
  <c r="AC80" i="35"/>
  <c r="AC73" i="35"/>
  <c r="AC72" i="35"/>
  <c r="AC71" i="35"/>
  <c r="AC70" i="35"/>
  <c r="AC58" i="35"/>
  <c r="K58" i="35"/>
  <c r="L58" i="35" s="1"/>
  <c r="AC57" i="35"/>
  <c r="K57" i="35"/>
  <c r="L57" i="35" s="1"/>
  <c r="AC56" i="35"/>
  <c r="K56" i="35"/>
  <c r="L56" i="35" s="1"/>
  <c r="AC55" i="35"/>
  <c r="K55" i="35"/>
  <c r="L55" i="35"/>
  <c r="AC54" i="35"/>
  <c r="K54" i="35"/>
  <c r="L54" i="35" s="1"/>
  <c r="AC46" i="35"/>
  <c r="K46" i="35"/>
  <c r="L46" i="35"/>
  <c r="AC45" i="35"/>
  <c r="K45" i="35"/>
  <c r="L45" i="35" s="1"/>
  <c r="AC44" i="35"/>
  <c r="K44" i="35"/>
  <c r="L44" i="35" s="1"/>
  <c r="AC43" i="35"/>
  <c r="K43" i="35"/>
  <c r="AC35" i="35"/>
  <c r="K35" i="35"/>
  <c r="L35" i="35" s="1"/>
  <c r="AC34" i="35"/>
  <c r="K34" i="35"/>
  <c r="L34" i="35"/>
  <c r="AC33" i="35"/>
  <c r="K33" i="35"/>
  <c r="AC32" i="35"/>
  <c r="K32" i="35"/>
  <c r="L32" i="35" s="1"/>
  <c r="AC31" i="35"/>
  <c r="K31" i="35"/>
  <c r="L31" i="35" s="1"/>
  <c r="AC23" i="35"/>
  <c r="L23" i="35"/>
  <c r="F13" i="36" s="1"/>
  <c r="G13" i="36" s="1"/>
  <c r="H13" i="36" s="1"/>
  <c r="AC22" i="35"/>
  <c r="K22" i="35"/>
  <c r="L22" i="35" s="1"/>
  <c r="F12" i="36" s="1"/>
  <c r="G12" i="36" s="1"/>
  <c r="H12" i="36" s="1"/>
  <c r="AC21" i="35"/>
  <c r="K21" i="35"/>
  <c r="L21" i="35" s="1"/>
  <c r="F11" i="36" s="1"/>
  <c r="G11" i="36" s="1"/>
  <c r="H11" i="36" s="1"/>
  <c r="F19" i="35"/>
  <c r="C56" i="36" s="1"/>
  <c r="AC17" i="35"/>
  <c r="K17" i="35"/>
  <c r="L17" i="35"/>
  <c r="H17" i="35"/>
  <c r="D17" i="35"/>
  <c r="AC16" i="35"/>
  <c r="K16" i="35"/>
  <c r="L16" i="35" s="1"/>
  <c r="H16" i="35"/>
  <c r="D16" i="35"/>
  <c r="AC15" i="35"/>
  <c r="K15" i="35"/>
  <c r="L15" i="35" s="1"/>
  <c r="H15" i="35"/>
  <c r="D15" i="35"/>
  <c r="AC14" i="35"/>
  <c r="K14" i="35"/>
  <c r="E12" i="33"/>
  <c r="E11" i="33"/>
  <c r="D12" i="33"/>
  <c r="D11" i="33"/>
  <c r="D10" i="33"/>
  <c r="B11" i="33"/>
  <c r="B10" i="33"/>
  <c r="H4" i="34"/>
  <c r="AC150" i="34"/>
  <c r="K150" i="34"/>
  <c r="L150" i="34" s="1"/>
  <c r="AC149" i="34"/>
  <c r="AC148" i="34"/>
  <c r="AC147" i="34"/>
  <c r="K147" i="34"/>
  <c r="K152" i="34" s="1"/>
  <c r="AC146" i="34"/>
  <c r="L146" i="34"/>
  <c r="F32" i="33" s="1"/>
  <c r="L140" i="34"/>
  <c r="F27" i="33"/>
  <c r="G27" i="33" s="1"/>
  <c r="H27" i="33" s="1"/>
  <c r="AC138" i="34"/>
  <c r="AC137" i="34"/>
  <c r="AC136" i="34"/>
  <c r="AC128" i="34"/>
  <c r="K128" i="34"/>
  <c r="L128" i="34" s="1"/>
  <c r="AC127" i="34"/>
  <c r="K127" i="34"/>
  <c r="L127" i="34"/>
  <c r="AC126" i="34"/>
  <c r="K126" i="34"/>
  <c r="L126" i="34" s="1"/>
  <c r="AC125" i="34"/>
  <c r="K125" i="34"/>
  <c r="L125" i="34" s="1"/>
  <c r="AC124" i="34"/>
  <c r="K124" i="34"/>
  <c r="L124" i="34" s="1"/>
  <c r="AC116" i="34"/>
  <c r="AC115" i="34"/>
  <c r="AC113" i="34"/>
  <c r="AC112" i="34"/>
  <c r="AC110" i="34"/>
  <c r="AC109" i="34"/>
  <c r="AC107" i="34"/>
  <c r="AC106" i="34"/>
  <c r="AC98" i="34"/>
  <c r="K98" i="34"/>
  <c r="L98" i="34" s="1"/>
  <c r="AC97" i="34"/>
  <c r="K97" i="34"/>
  <c r="L97" i="34" s="1"/>
  <c r="AC95" i="34"/>
  <c r="K95" i="34"/>
  <c r="L95" i="34" s="1"/>
  <c r="AC94" i="34"/>
  <c r="K94" i="34"/>
  <c r="L94" i="34" s="1"/>
  <c r="AC92" i="34"/>
  <c r="K92" i="34"/>
  <c r="L92" i="34" s="1"/>
  <c r="AC91" i="34"/>
  <c r="K91" i="34"/>
  <c r="AC89" i="34"/>
  <c r="K89" i="34"/>
  <c r="L89" i="34" s="1"/>
  <c r="AC88" i="34"/>
  <c r="K88" i="34"/>
  <c r="L88" i="34" s="1"/>
  <c r="AC80" i="34"/>
  <c r="AB75" i="33"/>
  <c r="AB76" i="33" s="1"/>
  <c r="AB79" i="33" s="1"/>
  <c r="F28" i="33" s="1"/>
  <c r="G28" i="33" s="1"/>
  <c r="H28" i="33" s="1"/>
  <c r="AC73" i="34"/>
  <c r="AC72" i="34"/>
  <c r="AC71" i="34"/>
  <c r="AC70" i="34"/>
  <c r="L75" i="34"/>
  <c r="F24" i="33" s="1"/>
  <c r="G24" i="33" s="1"/>
  <c r="H24" i="33" s="1"/>
  <c r="AC58" i="34"/>
  <c r="K58" i="34"/>
  <c r="L58" i="34"/>
  <c r="AC57" i="34"/>
  <c r="K57" i="34"/>
  <c r="L57" i="34" s="1"/>
  <c r="AC56" i="34"/>
  <c r="K56" i="34"/>
  <c r="L56" i="34" s="1"/>
  <c r="AC55" i="34"/>
  <c r="K55" i="34"/>
  <c r="L55" i="34" s="1"/>
  <c r="AC54" i="34"/>
  <c r="K54" i="34"/>
  <c r="L54" i="34" s="1"/>
  <c r="AC46" i="34"/>
  <c r="K46" i="34"/>
  <c r="L46" i="34" s="1"/>
  <c r="AC45" i="34"/>
  <c r="K45" i="34"/>
  <c r="L45" i="34" s="1"/>
  <c r="AC44" i="34"/>
  <c r="K44" i="34"/>
  <c r="L44" i="34" s="1"/>
  <c r="AC43" i="34"/>
  <c r="K43" i="34"/>
  <c r="L43" i="34" s="1"/>
  <c r="AC35" i="34"/>
  <c r="K35" i="34"/>
  <c r="L35" i="34" s="1"/>
  <c r="AC34" i="34"/>
  <c r="K34" i="34"/>
  <c r="L34" i="34" s="1"/>
  <c r="AC33" i="34"/>
  <c r="K33" i="34"/>
  <c r="L33" i="34" s="1"/>
  <c r="AC32" i="34"/>
  <c r="K32" i="34"/>
  <c r="L32" i="34" s="1"/>
  <c r="AC31" i="34"/>
  <c r="K31" i="34"/>
  <c r="L31" i="34" s="1"/>
  <c r="L37" i="34" s="1"/>
  <c r="AC23" i="34"/>
  <c r="L23" i="34"/>
  <c r="F13" i="33" s="1"/>
  <c r="G13" i="33" s="1"/>
  <c r="H13" i="33" s="1"/>
  <c r="AC22" i="34"/>
  <c r="K22" i="34"/>
  <c r="L22" i="34" s="1"/>
  <c r="F12" i="33" s="1"/>
  <c r="G12" i="33" s="1"/>
  <c r="H12" i="33" s="1"/>
  <c r="AC21" i="34"/>
  <c r="K21" i="34"/>
  <c r="L21" i="34"/>
  <c r="F11" i="33" s="1"/>
  <c r="G11" i="33" s="1"/>
  <c r="H11" i="33" s="1"/>
  <c r="F19" i="34"/>
  <c r="E10" i="33"/>
  <c r="AC17" i="34"/>
  <c r="K17" i="34"/>
  <c r="L17" i="34"/>
  <c r="H17" i="34"/>
  <c r="D17" i="34"/>
  <c r="AC16" i="34"/>
  <c r="K16" i="34"/>
  <c r="L16" i="34" s="1"/>
  <c r="H16" i="34"/>
  <c r="D16" i="34"/>
  <c r="AC15" i="34"/>
  <c r="K15" i="34"/>
  <c r="L15" i="34"/>
  <c r="H15" i="34"/>
  <c r="D15" i="34"/>
  <c r="AC14" i="34"/>
  <c r="K14" i="34"/>
  <c r="L14" i="34" s="1"/>
  <c r="E12" i="31"/>
  <c r="E11" i="31"/>
  <c r="D12" i="29"/>
  <c r="D11" i="29"/>
  <c r="D10" i="29"/>
  <c r="B11" i="31"/>
  <c r="B11" i="29"/>
  <c r="B10" i="31"/>
  <c r="H4" i="32"/>
  <c r="AC150" i="32"/>
  <c r="K150" i="32"/>
  <c r="L150" i="32" s="1"/>
  <c r="AC149" i="32"/>
  <c r="AC148" i="32"/>
  <c r="AC147" i="32"/>
  <c r="K147" i="32"/>
  <c r="AC146" i="32"/>
  <c r="L146" i="32"/>
  <c r="F32" i="31" s="1"/>
  <c r="G32" i="31" s="1"/>
  <c r="H32" i="31" s="1"/>
  <c r="L140" i="32"/>
  <c r="F27" i="31" s="1"/>
  <c r="G27" i="31" s="1"/>
  <c r="AC138" i="32"/>
  <c r="AC137" i="32"/>
  <c r="AC136" i="32"/>
  <c r="AC128" i="32"/>
  <c r="K128" i="32"/>
  <c r="L128" i="32" s="1"/>
  <c r="AC127" i="32"/>
  <c r="K127" i="32"/>
  <c r="L127" i="32" s="1"/>
  <c r="AC126" i="32"/>
  <c r="K126" i="32"/>
  <c r="L126" i="32" s="1"/>
  <c r="AC125" i="32"/>
  <c r="K125" i="32"/>
  <c r="L125" i="32" s="1"/>
  <c r="AC124" i="32"/>
  <c r="K124" i="32"/>
  <c r="L124" i="32"/>
  <c r="AC116" i="32"/>
  <c r="AC115" i="32"/>
  <c r="AC113" i="32"/>
  <c r="AC112" i="32"/>
  <c r="AC110" i="32"/>
  <c r="AC109" i="32"/>
  <c r="AC107" i="32"/>
  <c r="AC106" i="32"/>
  <c r="AC98" i="32"/>
  <c r="K98" i="32"/>
  <c r="L98" i="32" s="1"/>
  <c r="AC97" i="32"/>
  <c r="K97" i="32"/>
  <c r="L97" i="32" s="1"/>
  <c r="AC95" i="32"/>
  <c r="K95" i="32"/>
  <c r="L95" i="32"/>
  <c r="AC94" i="32"/>
  <c r="K94" i="32"/>
  <c r="AC92" i="32"/>
  <c r="K92" i="32"/>
  <c r="L92" i="32" s="1"/>
  <c r="AC91" i="32"/>
  <c r="K91" i="32"/>
  <c r="L91" i="32" s="1"/>
  <c r="AC89" i="32"/>
  <c r="K89" i="32"/>
  <c r="L89" i="32" s="1"/>
  <c r="AC88" i="32"/>
  <c r="K88" i="32"/>
  <c r="L88" i="32" s="1"/>
  <c r="AC80" i="32"/>
  <c r="AC73" i="32"/>
  <c r="AC72" i="32"/>
  <c r="AC71" i="32"/>
  <c r="AC70" i="32"/>
  <c r="AC58" i="32"/>
  <c r="K58" i="32"/>
  <c r="L58" i="32" s="1"/>
  <c r="AC57" i="32"/>
  <c r="K57" i="32"/>
  <c r="L57" i="32" s="1"/>
  <c r="AC56" i="32"/>
  <c r="K56" i="32"/>
  <c r="L56" i="32"/>
  <c r="AC55" i="32"/>
  <c r="K55" i="32"/>
  <c r="AC54" i="32"/>
  <c r="K54" i="32"/>
  <c r="AC46" i="32"/>
  <c r="K46" i="32"/>
  <c r="L46" i="32" s="1"/>
  <c r="AC45" i="32"/>
  <c r="K45" i="32"/>
  <c r="L45" i="32" s="1"/>
  <c r="AC44" i="32"/>
  <c r="K44" i="32"/>
  <c r="L44" i="32" s="1"/>
  <c r="AC43" i="32"/>
  <c r="K43" i="32"/>
  <c r="L43" i="32" s="1"/>
  <c r="AC35" i="32"/>
  <c r="K35" i="32"/>
  <c r="L35" i="32" s="1"/>
  <c r="AC34" i="32"/>
  <c r="K34" i="32"/>
  <c r="L34" i="32" s="1"/>
  <c r="AC33" i="32"/>
  <c r="K33" i="32"/>
  <c r="L33" i="32" s="1"/>
  <c r="AC32" i="32"/>
  <c r="K32" i="32"/>
  <c r="L32" i="32" s="1"/>
  <c r="AC31" i="32"/>
  <c r="K31" i="32"/>
  <c r="L31" i="32" s="1"/>
  <c r="AC23" i="32"/>
  <c r="L23" i="32"/>
  <c r="F13" i="31" s="1"/>
  <c r="G13" i="31" s="1"/>
  <c r="H13" i="31" s="1"/>
  <c r="AC22" i="32"/>
  <c r="K22" i="32"/>
  <c r="L22" i="32" s="1"/>
  <c r="F12" i="31" s="1"/>
  <c r="G12" i="31" s="1"/>
  <c r="AC21" i="32"/>
  <c r="K21" i="32"/>
  <c r="L21" i="32" s="1"/>
  <c r="F11" i="31" s="1"/>
  <c r="G11" i="31" s="1"/>
  <c r="H11" i="31" s="1"/>
  <c r="F19" i="32"/>
  <c r="E10" i="31" s="1"/>
  <c r="C56" i="31"/>
  <c r="C58" i="31" s="1"/>
  <c r="AC17" i="32"/>
  <c r="K17" i="32"/>
  <c r="L17" i="32"/>
  <c r="H17" i="32"/>
  <c r="D17" i="32"/>
  <c r="AC16" i="32"/>
  <c r="K16" i="32"/>
  <c r="L16" i="32" s="1"/>
  <c r="H16" i="32"/>
  <c r="D16" i="32"/>
  <c r="AC15" i="32"/>
  <c r="K15" i="32"/>
  <c r="L15" i="32"/>
  <c r="H15" i="32"/>
  <c r="D15" i="32"/>
  <c r="AC14" i="32"/>
  <c r="K14" i="32"/>
  <c r="L14" i="32" s="1"/>
  <c r="Q10" i="17" s="1"/>
  <c r="E12" i="29"/>
  <c r="E11" i="29"/>
  <c r="B10" i="29"/>
  <c r="H4" i="30"/>
  <c r="AC150" i="30"/>
  <c r="K150" i="30"/>
  <c r="L150" i="30" s="1"/>
  <c r="AC149" i="30"/>
  <c r="AC148" i="30"/>
  <c r="AC147" i="30"/>
  <c r="K147" i="30"/>
  <c r="L147" i="30" s="1"/>
  <c r="AC146" i="30"/>
  <c r="L146" i="30"/>
  <c r="F32" i="29" s="1"/>
  <c r="G32" i="29" s="1"/>
  <c r="H32" i="29" s="1"/>
  <c r="L140" i="30"/>
  <c r="F27" i="29"/>
  <c r="G27" i="29" s="1"/>
  <c r="H27" i="29" s="1"/>
  <c r="AC138" i="30"/>
  <c r="AC137" i="30"/>
  <c r="AC136" i="30"/>
  <c r="AC128" i="30"/>
  <c r="K128" i="30"/>
  <c r="L128" i="30" s="1"/>
  <c r="AC127" i="30"/>
  <c r="K127" i="30"/>
  <c r="L127" i="30" s="1"/>
  <c r="AC126" i="30"/>
  <c r="K126" i="30"/>
  <c r="L126" i="30" s="1"/>
  <c r="AC125" i="30"/>
  <c r="K125" i="30"/>
  <c r="L125" i="30" s="1"/>
  <c r="AC124" i="30"/>
  <c r="K124" i="30"/>
  <c r="L124" i="30" s="1"/>
  <c r="AC116" i="30"/>
  <c r="AC115" i="30"/>
  <c r="AC113" i="30"/>
  <c r="AC112" i="30"/>
  <c r="AC110" i="30"/>
  <c r="AC109" i="30"/>
  <c r="AC107" i="30"/>
  <c r="AC106" i="30"/>
  <c r="AC98" i="30"/>
  <c r="K98" i="30"/>
  <c r="L98" i="30" s="1"/>
  <c r="AC97" i="30"/>
  <c r="K97" i="30"/>
  <c r="L97" i="30" s="1"/>
  <c r="AC95" i="30"/>
  <c r="K95" i="30"/>
  <c r="L95" i="30" s="1"/>
  <c r="AC94" i="30"/>
  <c r="K94" i="30"/>
  <c r="L94" i="30" s="1"/>
  <c r="AC92" i="30"/>
  <c r="K92" i="30"/>
  <c r="L92" i="30" s="1"/>
  <c r="AC91" i="30"/>
  <c r="K91" i="30"/>
  <c r="L91" i="30" s="1"/>
  <c r="AC89" i="30"/>
  <c r="K89" i="30"/>
  <c r="L89" i="30"/>
  <c r="AC88" i="30"/>
  <c r="K88" i="30"/>
  <c r="L88" i="30" s="1"/>
  <c r="AC80" i="30"/>
  <c r="AC73" i="30"/>
  <c r="AC72" i="30"/>
  <c r="AC71" i="30"/>
  <c r="AC70" i="30"/>
  <c r="AC58" i="30"/>
  <c r="K58" i="30"/>
  <c r="L58" i="30" s="1"/>
  <c r="AC57" i="30"/>
  <c r="K57" i="30"/>
  <c r="L57" i="30" s="1"/>
  <c r="AC56" i="30"/>
  <c r="K56" i="30"/>
  <c r="L56" i="30" s="1"/>
  <c r="AC55" i="30"/>
  <c r="K55" i="30"/>
  <c r="L55" i="30" s="1"/>
  <c r="AC54" i="30"/>
  <c r="K54" i="30"/>
  <c r="L54" i="30" s="1"/>
  <c r="AC46" i="30"/>
  <c r="K46" i="30"/>
  <c r="L46" i="30" s="1"/>
  <c r="AC45" i="30"/>
  <c r="K45" i="30"/>
  <c r="L45" i="30" s="1"/>
  <c r="AC44" i="30"/>
  <c r="K44" i="30"/>
  <c r="L44" i="30"/>
  <c r="AC43" i="30"/>
  <c r="K43" i="30"/>
  <c r="L43" i="30" s="1"/>
  <c r="AC35" i="30"/>
  <c r="K35" i="30"/>
  <c r="AC34" i="30"/>
  <c r="K34" i="30"/>
  <c r="L34" i="30" s="1"/>
  <c r="AC33" i="30"/>
  <c r="K33" i="30"/>
  <c r="L33" i="30" s="1"/>
  <c r="AC32" i="30"/>
  <c r="K32" i="30"/>
  <c r="L32" i="30"/>
  <c r="AC31" i="30"/>
  <c r="K31" i="30"/>
  <c r="L31" i="30" s="1"/>
  <c r="AC23" i="30"/>
  <c r="L23" i="30"/>
  <c r="AC22" i="30"/>
  <c r="K22" i="30"/>
  <c r="L22" i="30"/>
  <c r="F12" i="29" s="1"/>
  <c r="G12" i="29" s="1"/>
  <c r="H12" i="29" s="1"/>
  <c r="AC21" i="30"/>
  <c r="K21" i="30"/>
  <c r="L21" i="30" s="1"/>
  <c r="F11" i="29" s="1"/>
  <c r="G11" i="29" s="1"/>
  <c r="H11" i="29" s="1"/>
  <c r="F19" i="30"/>
  <c r="C56" i="29" s="1"/>
  <c r="AC17" i="30"/>
  <c r="K17" i="30"/>
  <c r="L17" i="30" s="1"/>
  <c r="H17" i="30"/>
  <c r="D17" i="30"/>
  <c r="AC16" i="30"/>
  <c r="K16" i="30"/>
  <c r="L16" i="30" s="1"/>
  <c r="H16" i="30"/>
  <c r="D16" i="30"/>
  <c r="AC15" i="30"/>
  <c r="K15" i="30"/>
  <c r="L15" i="30"/>
  <c r="H15" i="30"/>
  <c r="D15" i="30"/>
  <c r="AC14" i="30"/>
  <c r="K14" i="30"/>
  <c r="L14" i="30" s="1"/>
  <c r="AB78" i="29"/>
  <c r="AB74" i="27"/>
  <c r="AB78" i="27" s="1"/>
  <c r="D11" i="27"/>
  <c r="D12" i="27"/>
  <c r="E12" i="27"/>
  <c r="E11" i="27"/>
  <c r="B11" i="27"/>
  <c r="D10" i="27"/>
  <c r="B10" i="27"/>
  <c r="AC21" i="15"/>
  <c r="K21" i="15"/>
  <c r="L21" i="15" s="1"/>
  <c r="F11" i="27" s="1"/>
  <c r="G11" i="27" s="1"/>
  <c r="H11" i="27" s="1"/>
  <c r="AC17" i="15"/>
  <c r="F19" i="15"/>
  <c r="C56" i="27"/>
  <c r="C58" i="27" s="1"/>
  <c r="D16" i="15"/>
  <c r="D17" i="15"/>
  <c r="H17" i="15"/>
  <c r="K17" i="15"/>
  <c r="L17" i="15" s="1"/>
  <c r="H16" i="15"/>
  <c r="H15" i="15"/>
  <c r="D15" i="15"/>
  <c r="F42" i="27"/>
  <c r="G42" i="27" s="1"/>
  <c r="H42" i="27" s="1"/>
  <c r="F41" i="27"/>
  <c r="G41" i="27" s="1"/>
  <c r="H41" i="27" s="1"/>
  <c r="F40" i="27"/>
  <c r="K37" i="37"/>
  <c r="G32" i="33"/>
  <c r="H32" i="33" s="1"/>
  <c r="H27" i="31"/>
  <c r="H12" i="31"/>
  <c r="E10" i="36"/>
  <c r="K152" i="35"/>
  <c r="F66" i="17"/>
  <c r="E10" i="29"/>
  <c r="AB77" i="29"/>
  <c r="AE80" i="37"/>
  <c r="AE81" i="37" s="1"/>
  <c r="L43" i="35"/>
  <c r="K60" i="34"/>
  <c r="C56" i="33"/>
  <c r="P10" i="17"/>
  <c r="K152" i="32"/>
  <c r="D53" i="37"/>
  <c r="D62" i="37"/>
  <c r="D61" i="37"/>
  <c r="D59" i="37"/>
  <c r="D50" i="37"/>
  <c r="D55" i="37"/>
  <c r="AE82" i="37"/>
  <c r="AB77" i="36"/>
  <c r="L75" i="35"/>
  <c r="F24" i="36" s="1"/>
  <c r="G24" i="36" s="1"/>
  <c r="H24" i="36" s="1"/>
  <c r="L147" i="35"/>
  <c r="L152" i="35" s="1"/>
  <c r="K19" i="34"/>
  <c r="K25" i="34" s="1"/>
  <c r="AB77" i="33"/>
  <c r="L75" i="32"/>
  <c r="F24" i="31"/>
  <c r="G24" i="31" s="1"/>
  <c r="H24" i="31" s="1"/>
  <c r="K19" i="32"/>
  <c r="K25" i="32" s="1"/>
  <c r="L55" i="32"/>
  <c r="L147" i="32"/>
  <c r="C55" i="31"/>
  <c r="L75" i="30"/>
  <c r="F24" i="29" s="1"/>
  <c r="G24" i="29" s="1"/>
  <c r="H24" i="29" s="1"/>
  <c r="E10" i="27"/>
  <c r="H31" i="31"/>
  <c r="H31" i="29"/>
  <c r="H42" i="29"/>
  <c r="H41" i="29"/>
  <c r="C55" i="33"/>
  <c r="F31" i="27"/>
  <c r="F30" i="27"/>
  <c r="G30" i="27" s="1"/>
  <c r="H30" i="27" s="1"/>
  <c r="F29" i="27"/>
  <c r="G29" i="27" s="1"/>
  <c r="H29" i="27" s="1"/>
  <c r="AH90" i="22"/>
  <c r="AH89" i="22"/>
  <c r="AH88" i="22"/>
  <c r="AH87" i="22"/>
  <c r="AH86" i="22"/>
  <c r="AH85" i="22"/>
  <c r="AH84" i="22"/>
  <c r="AH83" i="22"/>
  <c r="AH69" i="22"/>
  <c r="AH68" i="22"/>
  <c r="AH67" i="22"/>
  <c r="AH53" i="22"/>
  <c r="AH52" i="22"/>
  <c r="AH51" i="22"/>
  <c r="AH50" i="22"/>
  <c r="AH49" i="22"/>
  <c r="AH48" i="22"/>
  <c r="AH37" i="22"/>
  <c r="AH36" i="22"/>
  <c r="AH35" i="22"/>
  <c r="AH34" i="22"/>
  <c r="AH33" i="22"/>
  <c r="AH32" i="22"/>
  <c r="AH30" i="22"/>
  <c r="AH29" i="22"/>
  <c r="AH28" i="22"/>
  <c r="AH27" i="22"/>
  <c r="AH26" i="22"/>
  <c r="AH25" i="22"/>
  <c r="AH23" i="22"/>
  <c r="AH22" i="22"/>
  <c r="AH21" i="22"/>
  <c r="AH20" i="22"/>
  <c r="AH19" i="22"/>
  <c r="AH18" i="22"/>
  <c r="AH17" i="22"/>
  <c r="AH16" i="22"/>
  <c r="AH14" i="22"/>
  <c r="AH13" i="22"/>
  <c r="AH12" i="22"/>
  <c r="D3" i="17"/>
  <c r="F153" i="17"/>
  <c r="F148" i="17"/>
  <c r="G31" i="27"/>
  <c r="H31" i="27" s="1"/>
  <c r="E139" i="17"/>
  <c r="E138" i="17"/>
  <c r="E136" i="17"/>
  <c r="E135" i="17"/>
  <c r="E134" i="17"/>
  <c r="E133" i="17"/>
  <c r="E141" i="17" s="1"/>
  <c r="Q126" i="17"/>
  <c r="P126" i="17"/>
  <c r="O126" i="17"/>
  <c r="N126" i="17"/>
  <c r="M126" i="17"/>
  <c r="L126" i="17"/>
  <c r="K126" i="17"/>
  <c r="K130" i="17" s="1"/>
  <c r="J126" i="17"/>
  <c r="E126" i="17" s="1"/>
  <c r="I126" i="17"/>
  <c r="H126" i="17"/>
  <c r="G126" i="17"/>
  <c r="Q125" i="17"/>
  <c r="P125" i="17"/>
  <c r="O125" i="17"/>
  <c r="N125" i="17"/>
  <c r="N129" i="17" s="1"/>
  <c r="M125" i="17"/>
  <c r="L125" i="17"/>
  <c r="K125" i="17"/>
  <c r="J125" i="17"/>
  <c r="I125" i="17"/>
  <c r="H125" i="17"/>
  <c r="G125" i="17"/>
  <c r="Q123" i="17"/>
  <c r="Q130" i="17" s="1"/>
  <c r="P123" i="17"/>
  <c r="P130" i="17" s="1"/>
  <c r="O123" i="17"/>
  <c r="N123" i="17"/>
  <c r="M123" i="17"/>
  <c r="L123" i="17"/>
  <c r="L130" i="17" s="1"/>
  <c r="K123" i="17"/>
  <c r="J123" i="17"/>
  <c r="I123" i="17"/>
  <c r="I130" i="17" s="1"/>
  <c r="H123" i="17"/>
  <c r="H128" i="17" s="1"/>
  <c r="G123" i="17"/>
  <c r="Q122" i="17"/>
  <c r="P122" i="17"/>
  <c r="O122" i="17"/>
  <c r="N122" i="17"/>
  <c r="M122" i="17"/>
  <c r="L122" i="17"/>
  <c r="K122" i="17"/>
  <c r="E122" i="17" s="1"/>
  <c r="J122" i="17"/>
  <c r="I122" i="17"/>
  <c r="H122" i="17"/>
  <c r="G122" i="17"/>
  <c r="G129" i="17" s="1"/>
  <c r="Q120" i="17"/>
  <c r="P120" i="17"/>
  <c r="O120" i="17"/>
  <c r="O130" i="17" s="1"/>
  <c r="N120" i="17"/>
  <c r="M120" i="17"/>
  <c r="L120" i="17"/>
  <c r="K120" i="17"/>
  <c r="J120" i="17"/>
  <c r="I120" i="17"/>
  <c r="H120" i="17"/>
  <c r="G120" i="17"/>
  <c r="G128" i="17" s="1"/>
  <c r="Q119" i="17"/>
  <c r="Q128" i="17" s="1"/>
  <c r="P119" i="17"/>
  <c r="O119" i="17"/>
  <c r="N119" i="17"/>
  <c r="M119" i="17"/>
  <c r="L119" i="17"/>
  <c r="K119" i="17"/>
  <c r="J119" i="17"/>
  <c r="J128" i="17" s="1"/>
  <c r="I119" i="17"/>
  <c r="E119" i="17" s="1"/>
  <c r="H119" i="17"/>
  <c r="G119" i="17"/>
  <c r="Q117" i="17"/>
  <c r="P117" i="17"/>
  <c r="O117" i="17"/>
  <c r="N117" i="17"/>
  <c r="M117" i="17"/>
  <c r="L117" i="17"/>
  <c r="L128" i="17" s="1"/>
  <c r="K117" i="17"/>
  <c r="J117" i="17"/>
  <c r="I117" i="17"/>
  <c r="H117" i="17"/>
  <c r="G117" i="17"/>
  <c r="F126" i="17"/>
  <c r="F125" i="17"/>
  <c r="F129" i="17" s="1"/>
  <c r="F123" i="17"/>
  <c r="E123" i="17" s="1"/>
  <c r="F122" i="17"/>
  <c r="F120" i="17"/>
  <c r="F119" i="17"/>
  <c r="F117" i="17"/>
  <c r="E112" i="17"/>
  <c r="E110" i="17"/>
  <c r="E109" i="17"/>
  <c r="Q98" i="17"/>
  <c r="P98" i="17"/>
  <c r="O98" i="17"/>
  <c r="N98" i="17"/>
  <c r="M98" i="17"/>
  <c r="L98" i="17"/>
  <c r="K98" i="17"/>
  <c r="J98" i="17"/>
  <c r="I98" i="17"/>
  <c r="H98" i="17"/>
  <c r="G98" i="17"/>
  <c r="Q97" i="17"/>
  <c r="P97" i="17"/>
  <c r="O97" i="17"/>
  <c r="N97" i="17"/>
  <c r="M97" i="17"/>
  <c r="L97" i="17"/>
  <c r="K97" i="17"/>
  <c r="J97" i="17"/>
  <c r="I97" i="17"/>
  <c r="H97" i="17"/>
  <c r="E97" i="17" s="1"/>
  <c r="G97" i="17"/>
  <c r="Q96" i="17"/>
  <c r="P96" i="17"/>
  <c r="O96" i="17"/>
  <c r="N96" i="17"/>
  <c r="M96" i="17"/>
  <c r="L96" i="17"/>
  <c r="K96" i="17"/>
  <c r="J96" i="17"/>
  <c r="I96" i="17"/>
  <c r="H96" i="17"/>
  <c r="G96" i="17"/>
  <c r="Q95" i="17"/>
  <c r="P95" i="17"/>
  <c r="O95" i="17"/>
  <c r="N95" i="17"/>
  <c r="M95" i="17"/>
  <c r="L95" i="17"/>
  <c r="K95" i="17"/>
  <c r="J95" i="17"/>
  <c r="I95" i="17"/>
  <c r="H95" i="17"/>
  <c r="G95" i="17"/>
  <c r="Q94" i="17"/>
  <c r="P94" i="17"/>
  <c r="O94" i="17"/>
  <c r="N94" i="17"/>
  <c r="M94" i="17"/>
  <c r="L94" i="17"/>
  <c r="K94" i="17"/>
  <c r="J94" i="17"/>
  <c r="I94" i="17"/>
  <c r="H94" i="17"/>
  <c r="G94" i="17"/>
  <c r="Q92" i="17"/>
  <c r="P92" i="17"/>
  <c r="O92" i="17"/>
  <c r="N92" i="17"/>
  <c r="M92" i="17"/>
  <c r="L92" i="17"/>
  <c r="K92" i="17"/>
  <c r="J92" i="17"/>
  <c r="I92" i="17"/>
  <c r="H92" i="17"/>
  <c r="E92" i="17" s="1"/>
  <c r="G92" i="17"/>
  <c r="Q91" i="17"/>
  <c r="P91" i="17"/>
  <c r="O91" i="17"/>
  <c r="N91" i="17"/>
  <c r="M91" i="17"/>
  <c r="L91" i="17"/>
  <c r="K91" i="17"/>
  <c r="E91" i="17" s="1"/>
  <c r="J91" i="17"/>
  <c r="I91" i="17"/>
  <c r="H91" i="17"/>
  <c r="G91" i="17"/>
  <c r="Q90" i="17"/>
  <c r="P90" i="17"/>
  <c r="O90" i="17"/>
  <c r="N90" i="17"/>
  <c r="M90" i="17"/>
  <c r="L90" i="17"/>
  <c r="K90" i="17"/>
  <c r="J90" i="17"/>
  <c r="I90" i="17"/>
  <c r="H90" i="17"/>
  <c r="G90" i="17"/>
  <c r="F98" i="17"/>
  <c r="F92" i="17"/>
  <c r="F97" i="17"/>
  <c r="F96" i="17"/>
  <c r="F94" i="17"/>
  <c r="F95" i="17"/>
  <c r="F91" i="17"/>
  <c r="F90" i="17"/>
  <c r="AC148" i="15"/>
  <c r="Q64" i="22"/>
  <c r="O64" i="22"/>
  <c r="M64" i="22"/>
  <c r="K64" i="22"/>
  <c r="I64" i="22"/>
  <c r="G64" i="22"/>
  <c r="E72" i="22"/>
  <c r="Q89" i="17"/>
  <c r="P89" i="17"/>
  <c r="O89" i="17"/>
  <c r="N89" i="17"/>
  <c r="M89" i="17"/>
  <c r="L89" i="17"/>
  <c r="K89" i="17"/>
  <c r="J89" i="17"/>
  <c r="I89" i="17"/>
  <c r="H89" i="17"/>
  <c r="G89" i="17"/>
  <c r="F89" i="17"/>
  <c r="Q86" i="17"/>
  <c r="P86" i="17"/>
  <c r="P87" i="17" s="1"/>
  <c r="O86" i="17"/>
  <c r="N86" i="17"/>
  <c r="N88" i="17" s="1"/>
  <c r="M86" i="17"/>
  <c r="M87" i="17" s="1"/>
  <c r="L86" i="17"/>
  <c r="L87" i="17" s="1"/>
  <c r="K86" i="17"/>
  <c r="J86" i="17"/>
  <c r="I86" i="17"/>
  <c r="I88" i="17" s="1"/>
  <c r="H86" i="17"/>
  <c r="H87" i="17"/>
  <c r="G86" i="17"/>
  <c r="G88" i="17" s="1"/>
  <c r="F86" i="17"/>
  <c r="F87" i="17" s="1"/>
  <c r="Q82" i="17"/>
  <c r="P82" i="17"/>
  <c r="O82" i="17"/>
  <c r="N82" i="17"/>
  <c r="M82" i="17"/>
  <c r="L82" i="17"/>
  <c r="K82" i="17"/>
  <c r="J82" i="17"/>
  <c r="I82" i="17"/>
  <c r="H82" i="17"/>
  <c r="G82" i="17"/>
  <c r="F82" i="17"/>
  <c r="Q78" i="17"/>
  <c r="M78" i="17"/>
  <c r="J78" i="17"/>
  <c r="I78" i="17"/>
  <c r="AD147" i="20"/>
  <c r="AD146" i="20"/>
  <c r="AD145" i="20"/>
  <c r="AD144" i="20"/>
  <c r="AD143" i="20"/>
  <c r="M143" i="20"/>
  <c r="O80" i="17" s="1"/>
  <c r="F73" i="17"/>
  <c r="AC146" i="15"/>
  <c r="L146" i="15"/>
  <c r="F72" i="17" s="1"/>
  <c r="AC138" i="15"/>
  <c r="AC137" i="15"/>
  <c r="AC136" i="15"/>
  <c r="L140" i="15"/>
  <c r="F27" i="27" s="1"/>
  <c r="G27" i="27" s="1"/>
  <c r="H27" i="27" s="1"/>
  <c r="L23" i="15"/>
  <c r="AC150" i="15"/>
  <c r="K150" i="15"/>
  <c r="L150" i="15" s="1"/>
  <c r="AC149" i="15"/>
  <c r="AC147" i="15"/>
  <c r="K147" i="15"/>
  <c r="E45" i="17"/>
  <c r="F20" i="17"/>
  <c r="E20" i="17" s="1"/>
  <c r="AD122" i="20"/>
  <c r="AD62" i="20"/>
  <c r="M123" i="20"/>
  <c r="L123" i="20"/>
  <c r="M122" i="20"/>
  <c r="L122" i="20" s="1"/>
  <c r="M121" i="20"/>
  <c r="M125" i="20" s="1"/>
  <c r="I30" i="37" s="1"/>
  <c r="L121" i="20"/>
  <c r="AD89" i="20"/>
  <c r="M89" i="20"/>
  <c r="L89" i="20" s="1"/>
  <c r="AD133" i="20"/>
  <c r="AD132" i="20"/>
  <c r="AD131" i="20"/>
  <c r="M135" i="20"/>
  <c r="L135" i="20"/>
  <c r="M134" i="20"/>
  <c r="I36" i="37" s="1"/>
  <c r="M133" i="20"/>
  <c r="L133" i="20" s="1"/>
  <c r="M132" i="20"/>
  <c r="AD134" i="20"/>
  <c r="M131" i="20"/>
  <c r="AD135" i="20"/>
  <c r="AD35" i="20"/>
  <c r="D18" i="17"/>
  <c r="D17" i="17"/>
  <c r="D16" i="17"/>
  <c r="AD100" i="20"/>
  <c r="L44" i="20"/>
  <c r="AD74" i="20"/>
  <c r="AD73" i="20"/>
  <c r="M74" i="20"/>
  <c r="M83" i="17" s="1"/>
  <c r="L74" i="20"/>
  <c r="C12" i="20"/>
  <c r="AD33" i="20"/>
  <c r="AD32" i="20"/>
  <c r="AD31" i="20"/>
  <c r="AD30" i="20"/>
  <c r="AD29" i="20"/>
  <c r="L33" i="20"/>
  <c r="L32" i="20"/>
  <c r="L31" i="20"/>
  <c r="L30" i="20"/>
  <c r="L29" i="20"/>
  <c r="M20" i="20"/>
  <c r="E33" i="20" s="1"/>
  <c r="K33" i="20" s="1"/>
  <c r="N43" i="17" s="1"/>
  <c r="M19" i="20"/>
  <c r="E32" i="20" s="1"/>
  <c r="M16" i="20"/>
  <c r="M18" i="20" s="1"/>
  <c r="E31" i="20" s="1"/>
  <c r="M13" i="20"/>
  <c r="M14" i="20" s="1"/>
  <c r="G87" i="20"/>
  <c r="M87" i="20" s="1"/>
  <c r="G81" i="17" s="1"/>
  <c r="G86" i="20"/>
  <c r="AD123" i="20"/>
  <c r="Q45" i="22"/>
  <c r="M45" i="22"/>
  <c r="I45" i="22"/>
  <c r="O45" i="22"/>
  <c r="K45" i="22"/>
  <c r="G45" i="22"/>
  <c r="E55" i="22"/>
  <c r="AD113" i="20"/>
  <c r="AD90" i="20"/>
  <c r="AD121" i="20"/>
  <c r="AD112" i="20"/>
  <c r="AD111" i="20"/>
  <c r="AD110" i="20"/>
  <c r="AD109" i="20"/>
  <c r="AD101" i="20"/>
  <c r="AD99" i="20"/>
  <c r="AD98" i="20"/>
  <c r="AD88" i="20"/>
  <c r="AD87" i="20"/>
  <c r="AD86" i="20"/>
  <c r="AD85" i="20"/>
  <c r="AD84" i="20"/>
  <c r="AD83" i="20"/>
  <c r="AD75" i="20"/>
  <c r="AD72" i="20"/>
  <c r="AD71" i="20"/>
  <c r="AD63" i="20"/>
  <c r="AD61" i="20"/>
  <c r="AD60" i="20"/>
  <c r="AD59" i="20"/>
  <c r="M72" i="20"/>
  <c r="L72" i="20" s="1"/>
  <c r="AD49" i="20"/>
  <c r="AD48" i="20"/>
  <c r="AD47" i="20"/>
  <c r="AD46" i="20"/>
  <c r="AD45" i="20"/>
  <c r="AD44" i="20"/>
  <c r="H4" i="15"/>
  <c r="AC116" i="15"/>
  <c r="AC115" i="15"/>
  <c r="L20" i="21"/>
  <c r="J39" i="37"/>
  <c r="N80" i="17"/>
  <c r="P80" i="17"/>
  <c r="F80" i="17"/>
  <c r="K80" i="17"/>
  <c r="I35" i="37"/>
  <c r="L131" i="20"/>
  <c r="O79" i="17"/>
  <c r="K16" i="37"/>
  <c r="F43" i="27"/>
  <c r="G43" i="27" s="1"/>
  <c r="H43" i="27" s="1"/>
  <c r="I40" i="37"/>
  <c r="K40" i="37" s="1"/>
  <c r="N27" i="17"/>
  <c r="N37" i="17" s="1"/>
  <c r="O27" i="17"/>
  <c r="O37" i="17" s="1"/>
  <c r="F13" i="27"/>
  <c r="G13" i="27" s="1"/>
  <c r="H13" i="27" s="1"/>
  <c r="H27" i="17"/>
  <c r="H37" i="17" s="1"/>
  <c r="H129" i="17"/>
  <c r="P129" i="17"/>
  <c r="M130" i="17"/>
  <c r="G130" i="17"/>
  <c r="K129" i="17"/>
  <c r="L129" i="17"/>
  <c r="J130" i="17"/>
  <c r="E89" i="17"/>
  <c r="F88" i="17"/>
  <c r="L88" i="17"/>
  <c r="H88" i="17"/>
  <c r="P88" i="17"/>
  <c r="P76" i="17"/>
  <c r="J16" i="37"/>
  <c r="F44" i="36"/>
  <c r="M109" i="20"/>
  <c r="M99" i="20"/>
  <c r="L99" i="20"/>
  <c r="M98" i="20"/>
  <c r="M86" i="20"/>
  <c r="L86" i="20"/>
  <c r="M84" i="20"/>
  <c r="L84" i="20" s="1"/>
  <c r="M83" i="20"/>
  <c r="K81" i="17" s="1"/>
  <c r="L83" i="20"/>
  <c r="M75" i="20"/>
  <c r="M73" i="20"/>
  <c r="L73" i="20"/>
  <c r="G51" i="20"/>
  <c r="AC80" i="15"/>
  <c r="AC98" i="15"/>
  <c r="AC97" i="15"/>
  <c r="AC95" i="15"/>
  <c r="AC113" i="15"/>
  <c r="AC112" i="15"/>
  <c r="AC128" i="15"/>
  <c r="AC127" i="15"/>
  <c r="AC126" i="15"/>
  <c r="AC125" i="15"/>
  <c r="AC124" i="15"/>
  <c r="AC110" i="15"/>
  <c r="AC109" i="15"/>
  <c r="AC107" i="15"/>
  <c r="AC106" i="15"/>
  <c r="AC94" i="15"/>
  <c r="AC92" i="15"/>
  <c r="AC91" i="15"/>
  <c r="AC89" i="15"/>
  <c r="AC88" i="15"/>
  <c r="AC73" i="15"/>
  <c r="AC71" i="15"/>
  <c r="AC72" i="15"/>
  <c r="AC70" i="15"/>
  <c r="AC58" i="15"/>
  <c r="AC57" i="15"/>
  <c r="AC56" i="15"/>
  <c r="AC55" i="15"/>
  <c r="AC54" i="15"/>
  <c r="AC46" i="15"/>
  <c r="AC45" i="15"/>
  <c r="AC44" i="15"/>
  <c r="AC43" i="15"/>
  <c r="K128" i="15"/>
  <c r="L128" i="15"/>
  <c r="K127" i="15"/>
  <c r="L127" i="15" s="1"/>
  <c r="K126" i="15"/>
  <c r="L126" i="15" s="1"/>
  <c r="K125" i="15"/>
  <c r="L125" i="15" s="1"/>
  <c r="K124" i="15"/>
  <c r="L124" i="15" s="1"/>
  <c r="K98" i="15"/>
  <c r="L98" i="15" s="1"/>
  <c r="K97" i="15"/>
  <c r="L97" i="15" s="1"/>
  <c r="K95" i="15"/>
  <c r="L95" i="15" s="1"/>
  <c r="K94" i="15"/>
  <c r="L94" i="15" s="1"/>
  <c r="K92" i="15"/>
  <c r="L92" i="15" s="1"/>
  <c r="K91" i="15"/>
  <c r="L91" i="15" s="1"/>
  <c r="K89" i="15"/>
  <c r="K88" i="15"/>
  <c r="K58" i="15"/>
  <c r="L58" i="15" s="1"/>
  <c r="K57" i="15"/>
  <c r="L57" i="15" s="1"/>
  <c r="K56" i="15"/>
  <c r="L56" i="15" s="1"/>
  <c r="K55" i="15"/>
  <c r="L55" i="15" s="1"/>
  <c r="K54" i="15"/>
  <c r="L54" i="15"/>
  <c r="K43" i="15"/>
  <c r="L43" i="15" s="1"/>
  <c r="K44" i="15"/>
  <c r="L44" i="15" s="1"/>
  <c r="K45" i="15"/>
  <c r="K46" i="15"/>
  <c r="L46" i="15" s="1"/>
  <c r="AC31" i="15"/>
  <c r="AC32" i="15"/>
  <c r="AC33" i="15"/>
  <c r="AC34" i="15"/>
  <c r="AC35" i="15"/>
  <c r="K35" i="15"/>
  <c r="L35" i="15" s="1"/>
  <c r="K34" i="15"/>
  <c r="L34" i="15" s="1"/>
  <c r="K33" i="15"/>
  <c r="L33" i="15" s="1"/>
  <c r="K32" i="15"/>
  <c r="L32" i="15" s="1"/>
  <c r="K31" i="15"/>
  <c r="Q141" i="17"/>
  <c r="P141" i="17"/>
  <c r="O141" i="17"/>
  <c r="N141" i="17"/>
  <c r="M141" i="17"/>
  <c r="L141" i="17"/>
  <c r="K141" i="17"/>
  <c r="J141" i="17"/>
  <c r="I141" i="17"/>
  <c r="H141" i="17"/>
  <c r="G141" i="17"/>
  <c r="F141" i="17"/>
  <c r="Q114" i="17"/>
  <c r="P114" i="17"/>
  <c r="O114" i="17"/>
  <c r="N114" i="17"/>
  <c r="M114" i="17"/>
  <c r="L114" i="17"/>
  <c r="K114" i="17"/>
  <c r="J114" i="17"/>
  <c r="I114" i="17"/>
  <c r="H114" i="17"/>
  <c r="G114" i="17"/>
  <c r="F114" i="17"/>
  <c r="E108" i="17"/>
  <c r="E107" i="17"/>
  <c r="E106" i="17"/>
  <c r="Q57" i="17"/>
  <c r="P57" i="17"/>
  <c r="O57" i="17"/>
  <c r="N57" i="17"/>
  <c r="M57" i="17"/>
  <c r="L57" i="17"/>
  <c r="K57" i="17"/>
  <c r="J57" i="17"/>
  <c r="I57" i="17"/>
  <c r="H57" i="17"/>
  <c r="G57" i="17"/>
  <c r="F57" i="17"/>
  <c r="E55" i="17"/>
  <c r="E54" i="17"/>
  <c r="E53" i="17"/>
  <c r="E52" i="17"/>
  <c r="E51" i="17"/>
  <c r="E46" i="17"/>
  <c r="E44" i="17"/>
  <c r="E35" i="17"/>
  <c r="E34" i="17"/>
  <c r="E33" i="17"/>
  <c r="E32" i="17"/>
  <c r="E31" i="17"/>
  <c r="E30" i="17"/>
  <c r="E29" i="17"/>
  <c r="E28" i="17"/>
  <c r="E25" i="17"/>
  <c r="E21" i="17"/>
  <c r="L31" i="15"/>
  <c r="L75" i="20"/>
  <c r="N83" i="17"/>
  <c r="J83" i="17"/>
  <c r="I83" i="17"/>
  <c r="Q83" i="17"/>
  <c r="N81" i="17"/>
  <c r="L88" i="15"/>
  <c r="L75" i="15"/>
  <c r="F24" i="27"/>
  <c r="G24" i="27" s="1"/>
  <c r="H24" i="27" s="1"/>
  <c r="E57" i="17"/>
  <c r="M77" i="20"/>
  <c r="I26" i="37" s="1"/>
  <c r="AC23" i="15"/>
  <c r="AC22" i="15"/>
  <c r="K22" i="15"/>
  <c r="L22" i="15" s="1"/>
  <c r="F12" i="27" s="1"/>
  <c r="G12" i="27" s="1"/>
  <c r="H12" i="27" s="1"/>
  <c r="AC16" i="15"/>
  <c r="K16" i="15"/>
  <c r="L16" i="15" s="1"/>
  <c r="AC15" i="15"/>
  <c r="K15" i="15"/>
  <c r="L15" i="15" s="1"/>
  <c r="AC14" i="15"/>
  <c r="K14" i="15"/>
  <c r="L14" i="15" s="1"/>
  <c r="L76" i="17" l="1"/>
  <c r="I76" i="17"/>
  <c r="K48" i="35"/>
  <c r="K130" i="32"/>
  <c r="K48" i="32"/>
  <c r="G53" i="27"/>
  <c r="J27" i="17"/>
  <c r="J37" i="17" s="1"/>
  <c r="K75" i="15"/>
  <c r="C54" i="27"/>
  <c r="C57" i="27"/>
  <c r="C55" i="27"/>
  <c r="E66" i="17"/>
  <c r="E70" i="17"/>
  <c r="E67" i="17"/>
  <c r="E73" i="17"/>
  <c r="E71" i="17"/>
  <c r="J36" i="37"/>
  <c r="K36" i="37"/>
  <c r="L125" i="20"/>
  <c r="M15" i="20"/>
  <c r="M17" i="20" s="1"/>
  <c r="E30" i="20" s="1"/>
  <c r="E29" i="20"/>
  <c r="E37" i="20" s="1"/>
  <c r="J30" i="37"/>
  <c r="K30" i="37"/>
  <c r="L60" i="34"/>
  <c r="F23" i="33" s="1"/>
  <c r="G23" i="33" s="1"/>
  <c r="H23" i="33" s="1"/>
  <c r="E53" i="31"/>
  <c r="G53" i="31"/>
  <c r="H53" i="31"/>
  <c r="D53" i="31"/>
  <c r="C57" i="36"/>
  <c r="C54" i="36"/>
  <c r="C58" i="36"/>
  <c r="C55" i="36"/>
  <c r="L19" i="34"/>
  <c r="I11" i="17"/>
  <c r="O11" i="17"/>
  <c r="G53" i="29"/>
  <c r="H53" i="29"/>
  <c r="H40" i="29"/>
  <c r="H44" i="29" s="1"/>
  <c r="G44" i="29"/>
  <c r="K37" i="34"/>
  <c r="L100" i="30"/>
  <c r="F25" i="29" s="1"/>
  <c r="G25" i="29" s="1"/>
  <c r="H25" i="29" s="1"/>
  <c r="L130" i="30"/>
  <c r="F36" i="29" s="1"/>
  <c r="G36" i="29" s="1"/>
  <c r="H36" i="29" s="1"/>
  <c r="BB22" i="38"/>
  <c r="K106" i="35" s="1"/>
  <c r="L106" i="35" s="1"/>
  <c r="BB38" i="38"/>
  <c r="K109" i="35" s="1"/>
  <c r="L109" i="35" s="1"/>
  <c r="H81" i="17"/>
  <c r="G83" i="17"/>
  <c r="F44" i="29"/>
  <c r="H76" i="17"/>
  <c r="M88" i="17"/>
  <c r="G72" i="17"/>
  <c r="N79" i="17"/>
  <c r="J38" i="37"/>
  <c r="K78" i="17"/>
  <c r="F33" i="36"/>
  <c r="G33" i="36" s="1"/>
  <c r="H33" i="36" s="1"/>
  <c r="AB77" i="27"/>
  <c r="C54" i="31"/>
  <c r="K48" i="34"/>
  <c r="O9" i="17"/>
  <c r="J54" i="38"/>
  <c r="K112" i="15" s="1"/>
  <c r="L112" i="15" s="1"/>
  <c r="U54" i="38"/>
  <c r="K112" i="30" s="1"/>
  <c r="L112" i="30" s="1"/>
  <c r="AQ54" i="38"/>
  <c r="K112" i="34" s="1"/>
  <c r="L112" i="34" s="1"/>
  <c r="Q129" i="17"/>
  <c r="F79" i="17"/>
  <c r="AB77" i="31"/>
  <c r="G53" i="36"/>
  <c r="L48" i="32"/>
  <c r="F22" i="31" s="1"/>
  <c r="G22" i="31" s="1"/>
  <c r="H22" i="31" s="1"/>
  <c r="U70" i="38"/>
  <c r="K115" i="30" s="1"/>
  <c r="L115" i="30" s="1"/>
  <c r="AF54" i="38"/>
  <c r="K112" i="32" s="1"/>
  <c r="L112" i="32" s="1"/>
  <c r="P81" i="17"/>
  <c r="O83" i="17"/>
  <c r="F44" i="31"/>
  <c r="O76" i="17"/>
  <c r="H72" i="17"/>
  <c r="Q79" i="17"/>
  <c r="L79" i="17"/>
  <c r="M77" i="17"/>
  <c r="L78" i="17"/>
  <c r="I87" i="17"/>
  <c r="D53" i="36"/>
  <c r="L10" i="17"/>
  <c r="F13" i="29"/>
  <c r="G13" i="29" s="1"/>
  <c r="H13" i="29" s="1"/>
  <c r="L48" i="30"/>
  <c r="F22" i="29" s="1"/>
  <c r="G22" i="29" s="1"/>
  <c r="H22" i="29" s="1"/>
  <c r="L92" i="20"/>
  <c r="F44" i="33"/>
  <c r="G87" i="17"/>
  <c r="I79" i="17"/>
  <c r="M129" i="17"/>
  <c r="L48" i="35"/>
  <c r="F22" i="36" s="1"/>
  <c r="G22" i="36" s="1"/>
  <c r="H22" i="36" s="1"/>
  <c r="L37" i="32"/>
  <c r="U22" i="38"/>
  <c r="K106" i="30" s="1"/>
  <c r="L106" i="30" s="1"/>
  <c r="I25" i="37"/>
  <c r="K25" i="37" s="1"/>
  <c r="K83" i="17"/>
  <c r="H83" i="17"/>
  <c r="E83" i="17" s="1"/>
  <c r="E114" i="17"/>
  <c r="K60" i="15"/>
  <c r="K76" i="17"/>
  <c r="N76" i="17"/>
  <c r="N87" i="17"/>
  <c r="J129" i="17"/>
  <c r="I27" i="17"/>
  <c r="I37" i="17" s="1"/>
  <c r="P79" i="17"/>
  <c r="J79" i="17"/>
  <c r="L134" i="20"/>
  <c r="F78" i="17"/>
  <c r="N78" i="17"/>
  <c r="E82" i="17"/>
  <c r="K100" i="30"/>
  <c r="L147" i="34"/>
  <c r="L152" i="34" s="1"/>
  <c r="K130" i="34"/>
  <c r="K48" i="30"/>
  <c r="L60" i="30"/>
  <c r="F23" i="29" s="1"/>
  <c r="G23" i="29" s="1"/>
  <c r="H23" i="29" s="1"/>
  <c r="I10" i="17"/>
  <c r="AB76" i="31"/>
  <c r="AB79" i="31" s="1"/>
  <c r="F28" i="31" s="1"/>
  <c r="G28" i="31" s="1"/>
  <c r="H28" i="31" s="1"/>
  <c r="AF70" i="38"/>
  <c r="K115" i="32" s="1"/>
  <c r="L115" i="32" s="1"/>
  <c r="AQ22" i="38"/>
  <c r="K106" i="34" s="1"/>
  <c r="L106" i="34" s="1"/>
  <c r="AQ38" i="38"/>
  <c r="K109" i="34" s="1"/>
  <c r="L109" i="34" s="1"/>
  <c r="K130" i="15"/>
  <c r="AB76" i="27"/>
  <c r="AB79" i="27" s="1"/>
  <c r="F28" i="27" s="1"/>
  <c r="G28" i="27" s="1"/>
  <c r="H28" i="27" s="1"/>
  <c r="K37" i="15"/>
  <c r="K100" i="15"/>
  <c r="I72" i="17"/>
  <c r="L72" i="17"/>
  <c r="J81" i="17"/>
  <c r="L83" i="17"/>
  <c r="P83" i="17"/>
  <c r="E125" i="17"/>
  <c r="E129" i="17" s="1"/>
  <c r="F83" i="17"/>
  <c r="L87" i="20"/>
  <c r="J40" i="37"/>
  <c r="J76" i="17"/>
  <c r="M76" i="17"/>
  <c r="M72" i="17"/>
  <c r="H79" i="17"/>
  <c r="K79" i="17"/>
  <c r="M137" i="20"/>
  <c r="G78" i="17"/>
  <c r="O78" i="17"/>
  <c r="E95" i="17"/>
  <c r="E98" i="17"/>
  <c r="F128" i="17"/>
  <c r="E93" i="17"/>
  <c r="K75" i="35"/>
  <c r="J38" i="38"/>
  <c r="K109" i="15" s="1"/>
  <c r="U38" i="38"/>
  <c r="K109" i="30" s="1"/>
  <c r="L60" i="15"/>
  <c r="F23" i="27" s="1"/>
  <c r="G23" i="27" s="1"/>
  <c r="H23" i="27" s="1"/>
  <c r="M79" i="17"/>
  <c r="K60" i="32"/>
  <c r="L77" i="20"/>
  <c r="Q76" i="17"/>
  <c r="G79" i="17"/>
  <c r="L27" i="17"/>
  <c r="L37" i="17" s="1"/>
  <c r="H78" i="17"/>
  <c r="H53" i="36"/>
  <c r="L130" i="34"/>
  <c r="F36" i="33" s="1"/>
  <c r="G36" i="33" s="1"/>
  <c r="H36" i="33" s="1"/>
  <c r="J70" i="38"/>
  <c r="K115" i="15" s="1"/>
  <c r="L115" i="15" s="1"/>
  <c r="C54" i="29"/>
  <c r="C58" i="29"/>
  <c r="C57" i="29"/>
  <c r="C55" i="29"/>
  <c r="L35" i="30"/>
  <c r="L37" i="30" s="1"/>
  <c r="K37" i="30"/>
  <c r="L152" i="30"/>
  <c r="F33" i="29"/>
  <c r="G33" i="29" s="1"/>
  <c r="H33" i="29" s="1"/>
  <c r="M8" i="17"/>
  <c r="L8" i="17"/>
  <c r="L19" i="15"/>
  <c r="K8" i="17"/>
  <c r="Q8" i="17"/>
  <c r="P8" i="17"/>
  <c r="O8" i="17"/>
  <c r="N8" i="17"/>
  <c r="J8" i="17"/>
  <c r="I8" i="17"/>
  <c r="H8" i="17"/>
  <c r="G8" i="17"/>
  <c r="F8" i="17"/>
  <c r="J26" i="37"/>
  <c r="K26" i="37"/>
  <c r="L89" i="15"/>
  <c r="I64" i="17"/>
  <c r="L45" i="15"/>
  <c r="K48" i="15"/>
  <c r="K30" i="20"/>
  <c r="G12" i="37"/>
  <c r="K35" i="37"/>
  <c r="K41" i="37" s="1"/>
  <c r="I41" i="37"/>
  <c r="J35" i="37"/>
  <c r="J41" i="37" s="1"/>
  <c r="L98" i="20"/>
  <c r="L103" i="20" s="1"/>
  <c r="M103" i="20"/>
  <c r="I28" i="37" s="1"/>
  <c r="G13" i="37"/>
  <c r="K31" i="20"/>
  <c r="L147" i="15"/>
  <c r="K152" i="15"/>
  <c r="K19" i="15"/>
  <c r="K25" i="15" s="1"/>
  <c r="L130" i="15"/>
  <c r="F36" i="27" s="1"/>
  <c r="G36" i="27" s="1"/>
  <c r="H36" i="27" s="1"/>
  <c r="F81" i="17"/>
  <c r="Q81" i="17"/>
  <c r="O81" i="17"/>
  <c r="M92" i="20"/>
  <c r="I27" i="37" s="1"/>
  <c r="M81" i="17"/>
  <c r="I81" i="17"/>
  <c r="L81" i="17"/>
  <c r="L37" i="15"/>
  <c r="H63" i="17"/>
  <c r="L109" i="20"/>
  <c r="G14" i="37"/>
  <c r="K32" i="20"/>
  <c r="L25" i="34"/>
  <c r="F10" i="33"/>
  <c r="G40" i="27"/>
  <c r="F44" i="27"/>
  <c r="L9" i="17"/>
  <c r="G9" i="17"/>
  <c r="K43" i="17"/>
  <c r="M33" i="20"/>
  <c r="L43" i="17"/>
  <c r="G43" i="17"/>
  <c r="I43" i="17"/>
  <c r="H43" i="17"/>
  <c r="Q43" i="17"/>
  <c r="O43" i="17"/>
  <c r="J43" i="17"/>
  <c r="F43" i="17"/>
  <c r="M43" i="17"/>
  <c r="P43" i="17"/>
  <c r="O77" i="17"/>
  <c r="Q77" i="17"/>
  <c r="L77" i="17"/>
  <c r="H77" i="17"/>
  <c r="L46" i="20"/>
  <c r="L51" i="20" s="1"/>
  <c r="F77" i="17"/>
  <c r="J77" i="17"/>
  <c r="G77" i="17"/>
  <c r="N77" i="17"/>
  <c r="K77" i="17"/>
  <c r="P77" i="17"/>
  <c r="I77" i="17"/>
  <c r="M51" i="20"/>
  <c r="I24" i="37" s="1"/>
  <c r="J88" i="17"/>
  <c r="J87" i="17"/>
  <c r="E86" i="17"/>
  <c r="K9" i="17"/>
  <c r="O87" i="17"/>
  <c r="O88" i="17"/>
  <c r="F63" i="17"/>
  <c r="K63" i="17"/>
  <c r="P63" i="17"/>
  <c r="K72" i="17"/>
  <c r="O72" i="17"/>
  <c r="F32" i="27"/>
  <c r="G32" i="27" s="1"/>
  <c r="H32" i="27" s="1"/>
  <c r="J72" i="17"/>
  <c r="Q72" i="17"/>
  <c r="N72" i="17"/>
  <c r="P72" i="17"/>
  <c r="Q87" i="17"/>
  <c r="Q88" i="17"/>
  <c r="E88" i="17" s="1"/>
  <c r="E94" i="17"/>
  <c r="E90" i="17"/>
  <c r="E117" i="17"/>
  <c r="P128" i="17"/>
  <c r="L152" i="32"/>
  <c r="F33" i="31"/>
  <c r="G33" i="31" s="1"/>
  <c r="H33" i="31" s="1"/>
  <c r="F21" i="31"/>
  <c r="K136" i="32"/>
  <c r="K140" i="32" s="1"/>
  <c r="H44" i="31"/>
  <c r="H42" i="36"/>
  <c r="H44" i="36" s="1"/>
  <c r="G44" i="36"/>
  <c r="K87" i="17"/>
  <c r="K88" i="17"/>
  <c r="E120" i="17"/>
  <c r="E130" i="17" s="1"/>
  <c r="F130" i="17"/>
  <c r="O128" i="17"/>
  <c r="O129" i="17"/>
  <c r="C57" i="33"/>
  <c r="C54" i="33"/>
  <c r="C58" i="33"/>
  <c r="L94" i="32"/>
  <c r="L100" i="32" s="1"/>
  <c r="F25" i="31" s="1"/>
  <c r="G25" i="31" s="1"/>
  <c r="H25" i="31" s="1"/>
  <c r="K100" i="32"/>
  <c r="L109" i="30"/>
  <c r="M63" i="17"/>
  <c r="G27" i="17"/>
  <c r="G37" i="17" s="1"/>
  <c r="K27" i="17"/>
  <c r="K37" i="17" s="1"/>
  <c r="F27" i="17"/>
  <c r="Q27" i="17"/>
  <c r="Q37" i="17" s="1"/>
  <c r="M27" i="17"/>
  <c r="M37" i="17" s="1"/>
  <c r="P27" i="17"/>
  <c r="P37" i="17" s="1"/>
  <c r="G80" i="17"/>
  <c r="M149" i="20"/>
  <c r="I80" i="17"/>
  <c r="M80" i="17"/>
  <c r="L143" i="20"/>
  <c r="L149" i="20" s="1"/>
  <c r="H80" i="17"/>
  <c r="Q80" i="17"/>
  <c r="J80" i="17"/>
  <c r="L80" i="17"/>
  <c r="E96" i="17"/>
  <c r="I129" i="17"/>
  <c r="I128" i="17"/>
  <c r="N130" i="17"/>
  <c r="N128" i="17"/>
  <c r="K128" i="17"/>
  <c r="H130" i="17"/>
  <c r="K60" i="35"/>
  <c r="F21" i="33"/>
  <c r="K136" i="34"/>
  <c r="K140" i="34" s="1"/>
  <c r="G11" i="17"/>
  <c r="N11" i="17"/>
  <c r="K11" i="17"/>
  <c r="F11" i="17"/>
  <c r="P11" i="17"/>
  <c r="AB79" i="29"/>
  <c r="F28" i="29" s="1"/>
  <c r="G28" i="29" s="1"/>
  <c r="H28" i="29" s="1"/>
  <c r="Q9" i="17"/>
  <c r="K10" i="17"/>
  <c r="O10" i="17"/>
  <c r="J9" i="17"/>
  <c r="L19" i="32"/>
  <c r="L91" i="34"/>
  <c r="L100" i="34" s="1"/>
  <c r="F25" i="33" s="1"/>
  <c r="G25" i="33" s="1"/>
  <c r="H25" i="33" s="1"/>
  <c r="K100" i="34"/>
  <c r="L14" i="35"/>
  <c r="K19" i="35"/>
  <c r="K25" i="35" s="1"/>
  <c r="D56" i="37"/>
  <c r="D58" i="37"/>
  <c r="BB54" i="38"/>
  <c r="K112" i="35" s="1"/>
  <c r="L112" i="35" s="1"/>
  <c r="D53" i="33"/>
  <c r="H53" i="33"/>
  <c r="H44" i="33"/>
  <c r="L132" i="20"/>
  <c r="L137" i="20" s="1"/>
  <c r="F33" i="33"/>
  <c r="G33" i="33" s="1"/>
  <c r="H33" i="33" s="1"/>
  <c r="K152" i="30"/>
  <c r="L19" i="30"/>
  <c r="F9" i="17"/>
  <c r="G44" i="31"/>
  <c r="K15" i="37"/>
  <c r="J15" i="37"/>
  <c r="H9" i="17"/>
  <c r="M9" i="17"/>
  <c r="L60" i="35"/>
  <c r="F23" i="36" s="1"/>
  <c r="G23" i="36" s="1"/>
  <c r="H23" i="36" s="1"/>
  <c r="L124" i="35"/>
  <c r="L130" i="35" s="1"/>
  <c r="F36" i="36" s="1"/>
  <c r="G36" i="36" s="1"/>
  <c r="H36" i="36" s="1"/>
  <c r="K130" i="35"/>
  <c r="AF38" i="38"/>
  <c r="K109" i="32" s="1"/>
  <c r="L109" i="32" s="1"/>
  <c r="AQ70" i="38"/>
  <c r="K115" i="34" s="1"/>
  <c r="L115" i="34" s="1"/>
  <c r="M128" i="17"/>
  <c r="G53" i="33"/>
  <c r="K37" i="32"/>
  <c r="G10" i="17"/>
  <c r="E53" i="33"/>
  <c r="G44" i="33"/>
  <c r="F10" i="17"/>
  <c r="H10" i="17"/>
  <c r="J10" i="17"/>
  <c r="N10" i="17"/>
  <c r="L130" i="32"/>
  <c r="F36" i="31" s="1"/>
  <c r="G36" i="31" s="1"/>
  <c r="H36" i="31" s="1"/>
  <c r="J11" i="17"/>
  <c r="L33" i="35"/>
  <c r="L37" i="35" s="1"/>
  <c r="K37" i="35"/>
  <c r="H53" i="27"/>
  <c r="E53" i="27"/>
  <c r="BB70" i="38"/>
  <c r="K115" i="35" s="1"/>
  <c r="L115" i="35" s="1"/>
  <c r="N9" i="17"/>
  <c r="I9" i="17"/>
  <c r="P9" i="17"/>
  <c r="E53" i="29"/>
  <c r="D53" i="29"/>
  <c r="K19" i="30"/>
  <c r="K25" i="30" s="1"/>
  <c r="M10" i="17"/>
  <c r="L48" i="34"/>
  <c r="F22" i="33" s="1"/>
  <c r="G22" i="33" s="1"/>
  <c r="H22" i="33" s="1"/>
  <c r="L88" i="35"/>
  <c r="L100" i="35" s="1"/>
  <c r="F25" i="36" s="1"/>
  <c r="G25" i="36" s="1"/>
  <c r="H25" i="36" s="1"/>
  <c r="K100" i="35"/>
  <c r="AF22" i="38"/>
  <c r="K106" i="32" s="1"/>
  <c r="K130" i="30"/>
  <c r="H11" i="17"/>
  <c r="C57" i="31"/>
  <c r="L54" i="32"/>
  <c r="L60" i="32" s="1"/>
  <c r="F23" i="31" s="1"/>
  <c r="G23" i="31" s="1"/>
  <c r="H23" i="31" s="1"/>
  <c r="K60" i="30"/>
  <c r="M11" i="17"/>
  <c r="Q11" i="17"/>
  <c r="L11" i="17"/>
  <c r="E76" i="17" l="1"/>
  <c r="K118" i="30"/>
  <c r="Q64" i="17"/>
  <c r="G11" i="37"/>
  <c r="K29" i="20"/>
  <c r="J25" i="37"/>
  <c r="I68" i="17"/>
  <c r="E43" i="17"/>
  <c r="E78" i="17"/>
  <c r="E72" i="17"/>
  <c r="N64" i="17"/>
  <c r="L109" i="15"/>
  <c r="L118" i="15" s="1"/>
  <c r="F26" i="27" s="1"/>
  <c r="G26" i="27" s="1"/>
  <c r="H26" i="27" s="1"/>
  <c r="K118" i="15"/>
  <c r="E79" i="17"/>
  <c r="L118" i="34"/>
  <c r="F26" i="33" s="1"/>
  <c r="G26" i="33" s="1"/>
  <c r="H26" i="33" s="1"/>
  <c r="L68" i="17"/>
  <c r="L100" i="15"/>
  <c r="F25" i="27" s="1"/>
  <c r="G25" i="27" s="1"/>
  <c r="H25" i="27" s="1"/>
  <c r="F21" i="29"/>
  <c r="K136" i="30"/>
  <c r="K140" i="30" s="1"/>
  <c r="G21" i="31"/>
  <c r="F15" i="33"/>
  <c r="G10" i="33"/>
  <c r="E87" i="17"/>
  <c r="O68" i="17"/>
  <c r="M17" i="17"/>
  <c r="J17" i="17"/>
  <c r="F17" i="17"/>
  <c r="N17" i="17"/>
  <c r="Q17" i="17"/>
  <c r="I17" i="17"/>
  <c r="H17" i="17"/>
  <c r="M30" i="20"/>
  <c r="I12" i="37"/>
  <c r="K37" i="20"/>
  <c r="G110" i="20" s="1"/>
  <c r="M110" i="20" s="1"/>
  <c r="L17" i="17"/>
  <c r="P17" i="17"/>
  <c r="O17" i="17"/>
  <c r="K17" i="17"/>
  <c r="G17" i="17"/>
  <c r="H64" i="17"/>
  <c r="H14" i="17"/>
  <c r="L25" i="15"/>
  <c r="F10" i="27"/>
  <c r="G112" i="20"/>
  <c r="M112" i="20" s="1"/>
  <c r="L112" i="20" s="1"/>
  <c r="G111" i="20"/>
  <c r="M111" i="20" s="1"/>
  <c r="L111" i="20" s="1"/>
  <c r="P12" i="17"/>
  <c r="P14" i="17" s="1"/>
  <c r="H12" i="17"/>
  <c r="M12" i="17"/>
  <c r="I12" i="17"/>
  <c r="J12" i="17"/>
  <c r="N12" i="17"/>
  <c r="G12" i="17"/>
  <c r="G14" i="17" s="1"/>
  <c r="Q12" i="17"/>
  <c r="L19" i="35"/>
  <c r="O12" i="17"/>
  <c r="O14" i="17" s="1"/>
  <c r="K12" i="17"/>
  <c r="F12" i="17"/>
  <c r="F14" i="17" s="1"/>
  <c r="L12" i="17"/>
  <c r="E10" i="17"/>
  <c r="K118" i="34"/>
  <c r="E80" i="17"/>
  <c r="E77" i="17"/>
  <c r="H42" i="17"/>
  <c r="H48" i="17" s="1"/>
  <c r="L42" i="17"/>
  <c r="L48" i="17" s="1"/>
  <c r="I14" i="37"/>
  <c r="Q42" i="17"/>
  <c r="Q48" i="17" s="1"/>
  <c r="F42" i="17"/>
  <c r="M32" i="20"/>
  <c r="N42" i="17"/>
  <c r="N48" i="17" s="1"/>
  <c r="I42" i="17"/>
  <c r="I48" i="17" s="1"/>
  <c r="P42" i="17"/>
  <c r="P48" i="17" s="1"/>
  <c r="G42" i="17"/>
  <c r="G48" i="17" s="1"/>
  <c r="J42" i="17"/>
  <c r="J48" i="17" s="1"/>
  <c r="K42" i="17"/>
  <c r="K48" i="17" s="1"/>
  <c r="M42" i="17"/>
  <c r="M48" i="17" s="1"/>
  <c r="O42" i="17"/>
  <c r="O48" i="17" s="1"/>
  <c r="F33" i="27"/>
  <c r="G33" i="27" s="1"/>
  <c r="H33" i="27" s="1"/>
  <c r="G74" i="17"/>
  <c r="K74" i="17"/>
  <c r="F69" i="17"/>
  <c r="G69" i="17"/>
  <c r="M69" i="17"/>
  <c r="Q69" i="17"/>
  <c r="H74" i="17"/>
  <c r="L74" i="17"/>
  <c r="H69" i="17"/>
  <c r="O69" i="17"/>
  <c r="K69" i="17"/>
  <c r="L152" i="15"/>
  <c r="M74" i="17"/>
  <c r="I74" i="17"/>
  <c r="O74" i="17"/>
  <c r="P69" i="17"/>
  <c r="N69" i="17"/>
  <c r="J74" i="17"/>
  <c r="N74" i="17"/>
  <c r="J69" i="17"/>
  <c r="I69" i="17"/>
  <c r="P74" i="17"/>
  <c r="L69" i="17"/>
  <c r="Q74" i="17"/>
  <c r="F74" i="17"/>
  <c r="J64" i="17"/>
  <c r="G64" i="17"/>
  <c r="I14" i="17"/>
  <c r="L14" i="17"/>
  <c r="K14" i="17"/>
  <c r="E11" i="17"/>
  <c r="J24" i="37"/>
  <c r="K24" i="37"/>
  <c r="M68" i="17"/>
  <c r="E81" i="17"/>
  <c r="F18" i="17"/>
  <c r="K18" i="17"/>
  <c r="Q18" i="17"/>
  <c r="I13" i="37"/>
  <c r="P18" i="17"/>
  <c r="J18" i="17"/>
  <c r="H18" i="17"/>
  <c r="O18" i="17"/>
  <c r="N18" i="17"/>
  <c r="L18" i="17"/>
  <c r="I18" i="17"/>
  <c r="G18" i="17"/>
  <c r="M31" i="20"/>
  <c r="M18" i="17"/>
  <c r="L48" i="15"/>
  <c r="F22" i="27" s="1"/>
  <c r="G22" i="27" s="1"/>
  <c r="H22" i="27" s="1"/>
  <c r="N63" i="17"/>
  <c r="O63" i="17"/>
  <c r="J63" i="17"/>
  <c r="I63" i="17"/>
  <c r="L63" i="17"/>
  <c r="Q63" i="17"/>
  <c r="P64" i="17"/>
  <c r="J14" i="17"/>
  <c r="M14" i="17"/>
  <c r="G21" i="33"/>
  <c r="K27" i="37"/>
  <c r="J27" i="37"/>
  <c r="K136" i="35"/>
  <c r="K140" i="35" s="1"/>
  <c r="F21" i="36"/>
  <c r="F10" i="31"/>
  <c r="L25" i="32"/>
  <c r="E128" i="17"/>
  <c r="N68" i="17"/>
  <c r="H68" i="17"/>
  <c r="F21" i="27"/>
  <c r="K136" i="15"/>
  <c r="K140" i="15" s="1"/>
  <c r="F68" i="17"/>
  <c r="K118" i="35"/>
  <c r="L64" i="17"/>
  <c r="N14" i="17"/>
  <c r="J68" i="17"/>
  <c r="K118" i="32"/>
  <c r="L106" i="32"/>
  <c r="L118" i="32" s="1"/>
  <c r="F26" i="31" s="1"/>
  <c r="G26" i="31" s="1"/>
  <c r="H26" i="31" s="1"/>
  <c r="P68" i="17"/>
  <c r="L118" i="35"/>
  <c r="F26" i="36" s="1"/>
  <c r="G26" i="36" s="1"/>
  <c r="H26" i="36" s="1"/>
  <c r="O64" i="17"/>
  <c r="E9" i="17"/>
  <c r="L25" i="30"/>
  <c r="F10" i="29"/>
  <c r="E27" i="17"/>
  <c r="E37" i="17" s="1"/>
  <c r="F37" i="17"/>
  <c r="K68" i="17"/>
  <c r="G63" i="17"/>
  <c r="M64" i="17"/>
  <c r="L118" i="30"/>
  <c r="F26" i="29" s="1"/>
  <c r="G26" i="29" s="1"/>
  <c r="H26" i="29" s="1"/>
  <c r="M65" i="17"/>
  <c r="H65" i="17"/>
  <c r="O65" i="17"/>
  <c r="F65" i="17"/>
  <c r="G65" i="17"/>
  <c r="Q65" i="17"/>
  <c r="I65" i="17"/>
  <c r="P65" i="17"/>
  <c r="L65" i="17"/>
  <c r="N65" i="17"/>
  <c r="G44" i="27"/>
  <c r="H40" i="27"/>
  <c r="H44" i="27" s="1"/>
  <c r="Q68" i="17"/>
  <c r="J28" i="37"/>
  <c r="K28" i="37"/>
  <c r="K64" i="17"/>
  <c r="F64" i="17"/>
  <c r="E8" i="17"/>
  <c r="Q14" i="17"/>
  <c r="G68" i="17"/>
  <c r="E63" i="17" l="1"/>
  <c r="P23" i="17"/>
  <c r="P39" i="17" s="1"/>
  <c r="P59" i="17" s="1"/>
  <c r="N16" i="17"/>
  <c r="I11" i="37"/>
  <c r="G16" i="17"/>
  <c r="K16" i="17"/>
  <c r="K23" i="17" s="1"/>
  <c r="K39" i="17" s="1"/>
  <c r="K59" i="17" s="1"/>
  <c r="M29" i="20"/>
  <c r="Q16" i="17"/>
  <c r="H16" i="17"/>
  <c r="M16" i="17"/>
  <c r="F16" i="17"/>
  <c r="L16" i="17"/>
  <c r="L23" i="17" s="1"/>
  <c r="I16" i="17"/>
  <c r="O16" i="17"/>
  <c r="O23" i="17" s="1"/>
  <c r="O39" i="17" s="1"/>
  <c r="O59" i="17" s="1"/>
  <c r="P16" i="17"/>
  <c r="J16" i="17"/>
  <c r="F34" i="33"/>
  <c r="G34" i="33" s="1"/>
  <c r="H34" i="33" s="1"/>
  <c r="J23" i="17"/>
  <c r="L25" i="35"/>
  <c r="F10" i="36"/>
  <c r="H10" i="33"/>
  <c r="H15" i="33" s="1"/>
  <c r="G15" i="33"/>
  <c r="G10" i="29"/>
  <c r="F15" i="29"/>
  <c r="G21" i="36"/>
  <c r="F34" i="36"/>
  <c r="G34" i="36" s="1"/>
  <c r="H34" i="36" s="1"/>
  <c r="E69" i="17"/>
  <c r="Q23" i="17"/>
  <c r="Q39" i="17" s="1"/>
  <c r="Q59" i="17" s="1"/>
  <c r="K14" i="37"/>
  <c r="J14" i="37"/>
  <c r="G35" i="33"/>
  <c r="H21" i="33"/>
  <c r="E18" i="17"/>
  <c r="N23" i="17"/>
  <c r="N39" i="17" s="1"/>
  <c r="N59" i="17" s="1"/>
  <c r="F34" i="31"/>
  <c r="G34" i="31" s="1"/>
  <c r="H34" i="31" s="1"/>
  <c r="E74" i="17"/>
  <c r="G10" i="27"/>
  <c r="F15" i="27"/>
  <c r="E17" i="17"/>
  <c r="F23" i="17"/>
  <c r="F39" i="17" s="1"/>
  <c r="F59" i="17" s="1"/>
  <c r="H21" i="31"/>
  <c r="J39" i="17"/>
  <c r="J59" i="17" s="1"/>
  <c r="L110" i="20"/>
  <c r="L115" i="20" s="1"/>
  <c r="I84" i="17"/>
  <c r="I103" i="17" s="1"/>
  <c r="I143" i="17" s="1"/>
  <c r="M84" i="17"/>
  <c r="M103" i="17" s="1"/>
  <c r="M143" i="17" s="1"/>
  <c r="K84" i="17"/>
  <c r="M115" i="20"/>
  <c r="I29" i="37" s="1"/>
  <c r="O84" i="17"/>
  <c r="O103" i="17" s="1"/>
  <c r="O143" i="17" s="1"/>
  <c r="G84" i="17"/>
  <c r="L84" i="17"/>
  <c r="J84" i="17"/>
  <c r="N84" i="17"/>
  <c r="N103" i="17" s="1"/>
  <c r="N143" i="17" s="1"/>
  <c r="Q84" i="17"/>
  <c r="Q103" i="17" s="1"/>
  <c r="Q143" i="17" s="1"/>
  <c r="F84" i="17"/>
  <c r="F103" i="17" s="1"/>
  <c r="F143" i="17" s="1"/>
  <c r="P84" i="17"/>
  <c r="P103" i="17" s="1"/>
  <c r="P143" i="17" s="1"/>
  <c r="H84" i="17"/>
  <c r="H103" i="17" s="1"/>
  <c r="H143" i="17" s="1"/>
  <c r="G103" i="17"/>
  <c r="G143" i="17" s="1"/>
  <c r="E68" i="17"/>
  <c r="E12" i="17"/>
  <c r="E14" i="17" s="1"/>
  <c r="K12" i="37"/>
  <c r="I18" i="37"/>
  <c r="J12" i="37"/>
  <c r="M23" i="17"/>
  <c r="M39" i="17" s="1"/>
  <c r="M59" i="17" s="1"/>
  <c r="E64" i="17"/>
  <c r="F48" i="17"/>
  <c r="E42" i="17"/>
  <c r="E48" i="17" s="1"/>
  <c r="M37" i="20"/>
  <c r="G10" i="31"/>
  <c r="F15" i="31"/>
  <c r="K65" i="17"/>
  <c r="J65" i="17"/>
  <c r="F34" i="27"/>
  <c r="G34" i="27" s="1"/>
  <c r="H34" i="27" s="1"/>
  <c r="G21" i="27"/>
  <c r="L103" i="17"/>
  <c r="L143" i="17" s="1"/>
  <c r="K13" i="37"/>
  <c r="J13" i="37"/>
  <c r="L39" i="17"/>
  <c r="L59" i="17" s="1"/>
  <c r="G23" i="17"/>
  <c r="G39" i="17" s="1"/>
  <c r="G59" i="17" s="1"/>
  <c r="H23" i="17"/>
  <c r="H39" i="17" s="1"/>
  <c r="H59" i="17" s="1"/>
  <c r="F34" i="29"/>
  <c r="G34" i="29" s="1"/>
  <c r="H34" i="29" s="1"/>
  <c r="G21" i="29"/>
  <c r="F35" i="36" l="1"/>
  <c r="F38" i="36" s="1"/>
  <c r="F35" i="33"/>
  <c r="H35" i="33"/>
  <c r="G145" i="17"/>
  <c r="G149" i="17" s="1"/>
  <c r="F35" i="29"/>
  <c r="F38" i="29" s="1"/>
  <c r="E65" i="17"/>
  <c r="N145" i="17"/>
  <c r="N149" i="17" s="1"/>
  <c r="E16" i="17"/>
  <c r="E23" i="17" s="1"/>
  <c r="E39" i="17" s="1"/>
  <c r="E59" i="17" s="1"/>
  <c r="I23" i="17"/>
  <c r="I39" i="17" s="1"/>
  <c r="I59" i="17" s="1"/>
  <c r="J11" i="37"/>
  <c r="J18" i="37" s="1"/>
  <c r="K11" i="37"/>
  <c r="K18" i="37" s="1"/>
  <c r="F35" i="31"/>
  <c r="F38" i="31" s="1"/>
  <c r="H35" i="31"/>
  <c r="H46" i="31" s="1"/>
  <c r="K103" i="17"/>
  <c r="K143" i="17" s="1"/>
  <c r="K145" i="17" s="1"/>
  <c r="K149" i="17" s="1"/>
  <c r="P145" i="17"/>
  <c r="P149" i="17" s="1"/>
  <c r="G35" i="31"/>
  <c r="G38" i="31" s="1"/>
  <c r="Q145" i="17"/>
  <c r="Q149" i="17" s="1"/>
  <c r="H145" i="17"/>
  <c r="H149" i="17" s="1"/>
  <c r="F145" i="17"/>
  <c r="F149" i="17" s="1"/>
  <c r="F150" i="17" s="1"/>
  <c r="H10" i="27"/>
  <c r="H15" i="27" s="1"/>
  <c r="G15" i="27"/>
  <c r="H21" i="36"/>
  <c r="H35" i="36" s="1"/>
  <c r="G35" i="36"/>
  <c r="H10" i="29"/>
  <c r="H15" i="29" s="1"/>
  <c r="G15" i="29"/>
  <c r="G15" i="31"/>
  <c r="H10" i="31"/>
  <c r="H15" i="31" s="1"/>
  <c r="H46" i="33"/>
  <c r="H48" i="33" s="1"/>
  <c r="H38" i="33"/>
  <c r="J29" i="37"/>
  <c r="K29" i="37"/>
  <c r="I31" i="37"/>
  <c r="I32" i="37" s="1"/>
  <c r="I43" i="37" s="1"/>
  <c r="I45" i="37" s="1"/>
  <c r="G46" i="31"/>
  <c r="M145" i="17"/>
  <c r="M149" i="17" s="1"/>
  <c r="G46" i="33"/>
  <c r="G38" i="33"/>
  <c r="J103" i="17"/>
  <c r="J143" i="17" s="1"/>
  <c r="J145" i="17" s="1"/>
  <c r="J149" i="17" s="1"/>
  <c r="H21" i="27"/>
  <c r="H35" i="27" s="1"/>
  <c r="G35" i="27"/>
  <c r="F35" i="27"/>
  <c r="E100" i="17"/>
  <c r="E84" i="17"/>
  <c r="F38" i="33"/>
  <c r="F46" i="33"/>
  <c r="F48" i="33" s="1"/>
  <c r="G10" i="36"/>
  <c r="F15" i="36"/>
  <c r="O145" i="17"/>
  <c r="O149" i="17" s="1"/>
  <c r="H21" i="29"/>
  <c r="H35" i="29" s="1"/>
  <c r="G35" i="29"/>
  <c r="L145" i="17"/>
  <c r="L149" i="17" s="1"/>
  <c r="I145" i="17"/>
  <c r="I149" i="17" s="1"/>
  <c r="F46" i="36" l="1"/>
  <c r="F48" i="36" s="1"/>
  <c r="F46" i="31"/>
  <c r="F48" i="31" s="1"/>
  <c r="H38" i="31"/>
  <c r="F46" i="29"/>
  <c r="F48" i="29" s="1"/>
  <c r="E103" i="17"/>
  <c r="E143" i="17" s="1"/>
  <c r="E145" i="17" s="1"/>
  <c r="G38" i="36"/>
  <c r="G46" i="36"/>
  <c r="H10" i="36"/>
  <c r="H15" i="36" s="1"/>
  <c r="G15" i="36"/>
  <c r="H46" i="36"/>
  <c r="H38" i="36"/>
  <c r="J31" i="37"/>
  <c r="J32" i="37" s="1"/>
  <c r="J43" i="37" s="1"/>
  <c r="J45" i="37" s="1"/>
  <c r="K31" i="37"/>
  <c r="K32" i="37" s="1"/>
  <c r="K43" i="37" s="1"/>
  <c r="G38" i="29"/>
  <c r="G46" i="29"/>
  <c r="H46" i="27"/>
  <c r="H48" i="27" s="1"/>
  <c r="H38" i="27"/>
  <c r="H38" i="29"/>
  <c r="H46" i="29"/>
  <c r="H48" i="29" s="1"/>
  <c r="F56" i="31"/>
  <c r="D54" i="31"/>
  <c r="F55" i="31"/>
  <c r="E56" i="31"/>
  <c r="D58" i="31"/>
  <c r="G55" i="31"/>
  <c r="G54" i="31"/>
  <c r="G58" i="31"/>
  <c r="D55" i="31"/>
  <c r="E55" i="31"/>
  <c r="F54" i="31"/>
  <c r="H55" i="31"/>
  <c r="H56" i="31"/>
  <c r="F58" i="31"/>
  <c r="E54" i="31"/>
  <c r="H54" i="31"/>
  <c r="G56" i="31"/>
  <c r="E58" i="31"/>
  <c r="D56" i="31"/>
  <c r="H58" i="31"/>
  <c r="E57" i="31"/>
  <c r="H57" i="31"/>
  <c r="F57" i="31"/>
  <c r="D57" i="31"/>
  <c r="G57" i="31"/>
  <c r="H48" i="31"/>
  <c r="F154" i="17"/>
  <c r="F162" i="17"/>
  <c r="G148" i="17" s="1"/>
  <c r="G150" i="17" s="1"/>
  <c r="F46" i="27"/>
  <c r="F48" i="27" s="1"/>
  <c r="F38" i="27"/>
  <c r="F55" i="33"/>
  <c r="F56" i="33"/>
  <c r="H58" i="33"/>
  <c r="E54" i="33"/>
  <c r="D57" i="33"/>
  <c r="H57" i="33"/>
  <c r="E55" i="33"/>
  <c r="F58" i="33"/>
  <c r="E57" i="33"/>
  <c r="G57" i="33"/>
  <c r="F54" i="33"/>
  <c r="E56" i="33"/>
  <c r="G58" i="33"/>
  <c r="H56" i="33"/>
  <c r="D58" i="33"/>
  <c r="F57" i="33"/>
  <c r="G54" i="33"/>
  <c r="H55" i="33"/>
  <c r="D56" i="33"/>
  <c r="G55" i="33"/>
  <c r="E58" i="33"/>
  <c r="H54" i="33"/>
  <c r="D54" i="33"/>
  <c r="G56" i="33"/>
  <c r="D55" i="33"/>
  <c r="G48" i="31"/>
  <c r="G38" i="27"/>
  <c r="G46" i="27"/>
  <c r="G48" i="33"/>
  <c r="G48" i="29"/>
  <c r="G48" i="36" l="1"/>
  <c r="F155" i="17"/>
  <c r="F156" i="17" s="1"/>
  <c r="F56" i="29"/>
  <c r="G56" i="29"/>
  <c r="H56" i="29"/>
  <c r="E55" i="29"/>
  <c r="G57" i="29"/>
  <c r="F55" i="29"/>
  <c r="E56" i="29"/>
  <c r="H57" i="29"/>
  <c r="F58" i="29"/>
  <c r="G55" i="29"/>
  <c r="D55" i="29"/>
  <c r="E58" i="29"/>
  <c r="H58" i="29"/>
  <c r="F57" i="29"/>
  <c r="F54" i="29"/>
  <c r="H55" i="29"/>
  <c r="D54" i="29"/>
  <c r="E57" i="29"/>
  <c r="G58" i="29"/>
  <c r="D58" i="29"/>
  <c r="E54" i="29"/>
  <c r="D56" i="29"/>
  <c r="H54" i="29"/>
  <c r="D57" i="29"/>
  <c r="G54" i="29"/>
  <c r="H48" i="36"/>
  <c r="F56" i="27"/>
  <c r="D56" i="27"/>
  <c r="G57" i="27"/>
  <c r="F58" i="27"/>
  <c r="D54" i="27"/>
  <c r="G56" i="27"/>
  <c r="D58" i="27"/>
  <c r="F54" i="27"/>
  <c r="D55" i="27"/>
  <c r="F55" i="27"/>
  <c r="G55" i="27"/>
  <c r="G54" i="27"/>
  <c r="D57" i="27"/>
  <c r="G58" i="27"/>
  <c r="F57" i="27"/>
  <c r="E58" i="27"/>
  <c r="H56" i="27"/>
  <c r="E56" i="27"/>
  <c r="H55" i="27"/>
  <c r="E57" i="27"/>
  <c r="H58" i="27"/>
  <c r="E54" i="27"/>
  <c r="H54" i="27"/>
  <c r="E55" i="27"/>
  <c r="H57" i="27"/>
  <c r="D55" i="36"/>
  <c r="D54" i="36"/>
  <c r="H56" i="36"/>
  <c r="H58" i="36"/>
  <c r="H54" i="36"/>
  <c r="E58" i="36"/>
  <c r="F54" i="36"/>
  <c r="D58" i="36"/>
  <c r="H55" i="36"/>
  <c r="F55" i="36"/>
  <c r="G54" i="36"/>
  <c r="G58" i="36"/>
  <c r="H57" i="36"/>
  <c r="G55" i="36"/>
  <c r="F57" i="36"/>
  <c r="E54" i="36"/>
  <c r="E56" i="36"/>
  <c r="F56" i="36"/>
  <c r="D56" i="36"/>
  <c r="F58" i="36"/>
  <c r="G56" i="36"/>
  <c r="E55" i="36"/>
  <c r="G57" i="36"/>
  <c r="D57" i="36"/>
  <c r="E57" i="36"/>
  <c r="G162" i="17"/>
  <c r="H148" i="17" s="1"/>
  <c r="H150" i="17" s="1"/>
  <c r="G154" i="17"/>
  <c r="G48" i="27"/>
  <c r="H49" i="37"/>
  <c r="K45" i="37"/>
  <c r="H162" i="17" l="1"/>
  <c r="I148" i="17" s="1"/>
  <c r="I150" i="17" s="1"/>
  <c r="H154" i="17"/>
  <c r="F160" i="17"/>
  <c r="G153" i="17" s="1"/>
  <c r="H64" i="37"/>
  <c r="F51" i="37"/>
  <c r="G49" i="37"/>
  <c r="H57" i="37"/>
  <c r="J54" i="37"/>
  <c r="J58" i="37"/>
  <c r="G56" i="37"/>
  <c r="F59" i="37"/>
  <c r="K59" i="37"/>
  <c r="G57" i="37"/>
  <c r="E58" i="37"/>
  <c r="G55" i="37"/>
  <c r="J50" i="37"/>
  <c r="K58" i="37"/>
  <c r="G60" i="37"/>
  <c r="H62" i="37"/>
  <c r="H50" i="37"/>
  <c r="I49" i="37"/>
  <c r="I62" i="37"/>
  <c r="G59" i="37"/>
  <c r="I52" i="37"/>
  <c r="G62" i="37"/>
  <c r="I58" i="37"/>
  <c r="G52" i="37"/>
  <c r="J57" i="37"/>
  <c r="I53" i="37"/>
  <c r="G53" i="37"/>
  <c r="K63" i="37"/>
  <c r="H55" i="37"/>
  <c r="H59" i="37"/>
  <c r="E49" i="37"/>
  <c r="F54" i="37"/>
  <c r="K64" i="37"/>
  <c r="F52" i="37"/>
  <c r="J64" i="37"/>
  <c r="J63" i="37"/>
  <c r="G54" i="37"/>
  <c r="G51" i="37"/>
  <c r="E55" i="37"/>
  <c r="J52" i="37"/>
  <c r="E51" i="37"/>
  <c r="I50" i="37"/>
  <c r="H52" i="37"/>
  <c r="H60" i="37"/>
  <c r="K49" i="37"/>
  <c r="E60" i="37"/>
  <c r="F56" i="37"/>
  <c r="I60" i="37"/>
  <c r="I59" i="37"/>
  <c r="E57" i="37"/>
  <c r="F58" i="37"/>
  <c r="K57" i="37"/>
  <c r="J60" i="37"/>
  <c r="J55" i="37"/>
  <c r="K61" i="37"/>
  <c r="E50" i="37"/>
  <c r="H61" i="37"/>
  <c r="F49" i="37"/>
  <c r="I51" i="37"/>
  <c r="J61" i="37"/>
  <c r="K56" i="37"/>
  <c r="E53" i="37"/>
  <c r="K60" i="37"/>
  <c r="H53" i="37"/>
  <c r="F55" i="37"/>
  <c r="I64" i="37"/>
  <c r="G50" i="37"/>
  <c r="E56" i="37"/>
  <c r="E59" i="37"/>
  <c r="J56" i="37"/>
  <c r="H63" i="37"/>
  <c r="I55" i="37"/>
  <c r="G58" i="37"/>
  <c r="F50" i="37"/>
  <c r="G63" i="37"/>
  <c r="K51" i="37"/>
  <c r="J62" i="37"/>
  <c r="E63" i="37"/>
  <c r="I54" i="37"/>
  <c r="E52" i="37"/>
  <c r="H54" i="37"/>
  <c r="I61" i="37"/>
  <c r="K54" i="37"/>
  <c r="I57" i="37"/>
  <c r="K50" i="37"/>
  <c r="F57" i="37"/>
  <c r="F64" i="37"/>
  <c r="J51" i="37"/>
  <c r="H56" i="37"/>
  <c r="K53" i="37"/>
  <c r="K55" i="37"/>
  <c r="F53" i="37"/>
  <c r="J53" i="37"/>
  <c r="K52" i="37"/>
  <c r="E54" i="37"/>
  <c r="H51" i="37"/>
  <c r="J49" i="37"/>
  <c r="F61" i="37"/>
  <c r="F60" i="37"/>
  <c r="K62" i="37"/>
  <c r="E62" i="37"/>
  <c r="F63" i="37"/>
  <c r="I63" i="37"/>
  <c r="E64" i="37"/>
  <c r="H58" i="37"/>
  <c r="G61" i="37"/>
  <c r="E61" i="37"/>
  <c r="F62" i="37"/>
  <c r="I56" i="37"/>
  <c r="G64" i="37"/>
  <c r="J59" i="37"/>
  <c r="G155" i="17" l="1"/>
  <c r="G156" i="17" s="1"/>
  <c r="I154" i="17"/>
  <c r="I162" i="17"/>
  <c r="J148" i="17" s="1"/>
  <c r="J150" i="17" s="1"/>
  <c r="J154" i="17" l="1"/>
  <c r="J162" i="17"/>
  <c r="K148" i="17" s="1"/>
  <c r="K150" i="17" s="1"/>
  <c r="G160" i="17"/>
  <c r="H153" i="17" s="1"/>
  <c r="H155" i="17" l="1"/>
  <c r="H156" i="17" s="1"/>
  <c r="K154" i="17"/>
  <c r="K162" i="17"/>
  <c r="L148" i="17" s="1"/>
  <c r="L150" i="17" s="1"/>
  <c r="H160" i="17" l="1"/>
  <c r="I153" i="17" s="1"/>
  <c r="I155" i="17" s="1"/>
  <c r="I160" i="17" s="1"/>
  <c r="J153" i="17" s="1"/>
  <c r="L162" i="17"/>
  <c r="M148" i="17" s="1"/>
  <c r="M150" i="17" s="1"/>
  <c r="L154" i="17"/>
  <c r="I156" i="17" l="1"/>
  <c r="J155" i="17"/>
  <c r="J160" i="17" s="1"/>
  <c r="K153" i="17" s="1"/>
  <c r="M154" i="17"/>
  <c r="M162" i="17"/>
  <c r="N148" i="17" s="1"/>
  <c r="N150" i="17" s="1"/>
  <c r="J156" i="17" l="1"/>
  <c r="K155" i="17"/>
  <c r="K160" i="17" s="1"/>
  <c r="L153" i="17" s="1"/>
  <c r="N162" i="17"/>
  <c r="O148" i="17" s="1"/>
  <c r="O150" i="17" s="1"/>
  <c r="N154" i="17"/>
  <c r="K156" i="17" l="1"/>
  <c r="L155" i="17"/>
  <c r="L160" i="17" s="1"/>
  <c r="M153" i="17" s="1"/>
  <c r="O154" i="17"/>
  <c r="O162" i="17"/>
  <c r="P148" i="17" s="1"/>
  <c r="P150" i="17" s="1"/>
  <c r="M155" i="17" l="1"/>
  <c r="M160" i="17" s="1"/>
  <c r="N153" i="17" s="1"/>
  <c r="P162" i="17"/>
  <c r="Q148" i="17" s="1"/>
  <c r="Q150" i="17" s="1"/>
  <c r="P154" i="17"/>
  <c r="L156" i="17"/>
  <c r="M156" i="17" l="1"/>
  <c r="N155" i="17"/>
  <c r="Q154" i="17"/>
  <c r="Q162" i="17"/>
  <c r="N156" i="17" l="1"/>
  <c r="N160" i="17"/>
  <c r="O153" i="17" s="1"/>
  <c r="O155" i="17" l="1"/>
  <c r="O156" i="17" s="1"/>
  <c r="O160" i="17" l="1"/>
  <c r="P153" i="17" s="1"/>
  <c r="P155" i="17" s="1"/>
  <c r="P160" i="17" s="1"/>
  <c r="Q153" i="17" s="1"/>
  <c r="Q155" i="17" l="1"/>
  <c r="Q160" i="17" s="1"/>
  <c r="P156" i="17"/>
  <c r="Q156"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14" authorId="0" shapeId="0" xr:uid="{00000000-0006-0000-0000-000001000000}">
      <text>
        <r>
          <rPr>
            <sz val="9"/>
            <color indexed="81"/>
            <rFont val="Tahoma"/>
            <family val="2"/>
          </rPr>
          <t>Displays additional information.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B00-000001000000}">
      <text>
        <r>
          <rPr>
            <sz val="10"/>
            <color indexed="81"/>
            <rFont val="Tahoma"/>
            <family val="2"/>
          </rPr>
          <t>Revenues Per Unit equal per acre revenues divided by the total number of units sold of the primary crop.</t>
        </r>
      </text>
    </comment>
    <comment ref="H19" authorId="0" shapeId="0" xr:uid="{00000000-0006-0000-0B00-000002000000}">
      <text>
        <r>
          <rPr>
            <sz val="10"/>
            <color indexed="81"/>
            <rFont val="Tahoma"/>
            <family val="2"/>
          </rPr>
          <t>Costs Per Unit equal per acre costs divided by the total number of units sold of the primary crop.</t>
        </r>
      </text>
    </comment>
    <comment ref="B28" authorId="0" shapeId="0" xr:uid="{00000000-0006-0000-0B00-000003000000}">
      <text>
        <r>
          <rPr>
            <sz val="9"/>
            <color indexed="81"/>
            <rFont val="Tahoma"/>
            <family val="2"/>
          </rPr>
          <t>To view the breakdown of wages, FICA, and Workers Comp Insurance, goto Cell AA75.</t>
        </r>
      </text>
    </comment>
    <comment ref="B34" authorId="0" shapeId="0" xr:uid="{00000000-0006-0000-0B00-000004000000}">
      <text>
        <r>
          <rPr>
            <sz val="9"/>
            <color indexed="81"/>
            <rFont val="Tahoma"/>
            <family val="2"/>
          </rPr>
          <t>Assumes all other "preharvest operating costs" are borrowed throughout the year.</t>
        </r>
      </text>
    </comment>
    <comment ref="F53" authorId="0" shapeId="0" xr:uid="{00000000-0006-0000-0B00-000005000000}">
      <text>
        <r>
          <rPr>
            <sz val="9"/>
            <color indexed="81"/>
            <rFont val="Tahoma"/>
            <family val="2"/>
          </rPr>
          <t>This price is the average price received.</t>
        </r>
      </text>
    </comment>
    <comment ref="C56" authorId="0" shapeId="0" xr:uid="{00000000-0006-0000-0B00-000006000000}">
      <text>
        <r>
          <rPr>
            <sz val="9"/>
            <color indexed="81"/>
            <rFont val="Tahoma"/>
            <family val="2"/>
          </rPr>
          <t>This value is the total amount of crop sold per acre.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C00-000001000000}">
      <text>
        <r>
          <rPr>
            <sz val="9"/>
            <color indexed="81"/>
            <rFont val="Tahoma"/>
            <family val="2"/>
          </rPr>
          <t xml:space="preserve">Enter a name/discriptor of the fertilizer. For example:
     * N-P-K
     * Combination
</t>
        </r>
      </text>
    </comment>
    <comment ref="C90" authorId="0" shapeId="0" xr:uid="{76F774D7-F466-4DDE-9F3A-6FC12C675BED}">
      <text>
        <r>
          <rPr>
            <sz val="9"/>
            <color indexed="81"/>
            <rFont val="Tahoma"/>
            <family val="2"/>
          </rPr>
          <t xml:space="preserve">Enter a name/discriptor of the fertilizer. For example:
     * N-P-K
     * Combination
</t>
        </r>
      </text>
    </comment>
    <comment ref="C93" authorId="0" shapeId="0" xr:uid="{BC6AC81B-F372-4595-9A3D-B65AB73024CD}">
      <text>
        <r>
          <rPr>
            <sz val="9"/>
            <color indexed="81"/>
            <rFont val="Tahoma"/>
            <family val="2"/>
          </rPr>
          <t xml:space="preserve">Enter a name/discriptor of the fertilizer. For example:
     * N-P-K
     * Combination
</t>
        </r>
      </text>
    </comment>
    <comment ref="C96" authorId="0" shapeId="0" xr:uid="{35BEBB4D-1546-4F01-83D8-D25CEF9D4A1C}">
      <text>
        <r>
          <rPr>
            <sz val="9"/>
            <color indexed="81"/>
            <rFont val="Tahoma"/>
            <family val="2"/>
          </rPr>
          <t xml:space="preserve">Enter a name/discriptor of the fertilizer. For example:
     * N-P-K
     * Combination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D00-000001000000}">
      <text>
        <r>
          <rPr>
            <sz val="10"/>
            <color indexed="81"/>
            <rFont val="Tahoma"/>
            <family val="2"/>
          </rPr>
          <t>Revenues Per Unit equal per acre revenues divided by the total number of units sold of the primary crop.</t>
        </r>
      </text>
    </comment>
    <comment ref="H19" authorId="0" shapeId="0" xr:uid="{00000000-0006-0000-0D00-000002000000}">
      <text>
        <r>
          <rPr>
            <sz val="10"/>
            <color indexed="81"/>
            <rFont val="Tahoma"/>
            <family val="2"/>
          </rPr>
          <t>Costs Per Unit equal per acre costs divided by the total number of units sold of the primary crop.</t>
        </r>
      </text>
    </comment>
    <comment ref="B28" authorId="0" shapeId="0" xr:uid="{00000000-0006-0000-0D00-000003000000}">
      <text>
        <r>
          <rPr>
            <sz val="9"/>
            <color indexed="81"/>
            <rFont val="Tahoma"/>
            <family val="2"/>
          </rPr>
          <t>To view the breakdown of wages, FICA, and Workers Comp Insurance, goto Cell AA75.</t>
        </r>
      </text>
    </comment>
    <comment ref="B34" authorId="0" shapeId="0" xr:uid="{00000000-0006-0000-0D00-000004000000}">
      <text>
        <r>
          <rPr>
            <sz val="9"/>
            <color indexed="81"/>
            <rFont val="Tahoma"/>
            <family val="2"/>
          </rPr>
          <t>Assumes all other "preharvest operating costs" are borrowed throughout the year.</t>
        </r>
      </text>
    </comment>
    <comment ref="F53" authorId="0" shapeId="0" xr:uid="{00000000-0006-0000-0D00-000005000000}">
      <text>
        <r>
          <rPr>
            <sz val="9"/>
            <color indexed="81"/>
            <rFont val="Tahoma"/>
            <family val="2"/>
          </rPr>
          <t>This price is the average price received.</t>
        </r>
      </text>
    </comment>
    <comment ref="C56" authorId="0" shapeId="0" xr:uid="{00000000-0006-0000-0D00-000006000000}">
      <text>
        <r>
          <rPr>
            <sz val="9"/>
            <color indexed="81"/>
            <rFont val="Tahoma"/>
            <family val="2"/>
          </rPr>
          <t>This value is the total amount of crop sold per acre.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13" authorId="0" shapeId="0" xr:uid="{00000000-0006-0000-0E00-000001000000}">
      <text>
        <r>
          <rPr>
            <sz val="9"/>
            <color indexed="81"/>
            <rFont val="Tahoma"/>
            <family val="2"/>
          </rPr>
          <t xml:space="preserve">Number of breeding females is the number of cows and heifers exposed to pregnancy via bull or A.I.
</t>
        </r>
      </text>
    </comment>
    <comment ref="C18" authorId="0" shapeId="0" xr:uid="{00000000-0006-0000-0E00-000002000000}">
      <text>
        <r>
          <rPr>
            <sz val="9"/>
            <color indexed="81"/>
            <rFont val="Tahoma"/>
            <family val="2"/>
          </rPr>
          <t>Weaned calf crop should be a percentage of breeding females exposed.
The "weaned calf crop" percentage should be adjusted so that the total number of calves weaned is accurate.</t>
        </r>
      </text>
    </comment>
    <comment ref="I57" authorId="0" shapeId="0" xr:uid="{00000000-0006-0000-0E00-000003000000}">
      <text>
        <r>
          <rPr>
            <sz val="9"/>
            <color indexed="81"/>
            <rFont val="Tahoma"/>
            <family val="2"/>
          </rPr>
          <t>Enter the number of days the animals are grazing on the selected pasture.
If unit type is "aum", enter 1 (one).</t>
        </r>
      </text>
    </comment>
    <comment ref="I59" authorId="0" shapeId="0" xr:uid="{00000000-0006-0000-0E00-000004000000}">
      <text>
        <r>
          <rPr>
            <sz val="9"/>
            <color indexed="81"/>
            <rFont val="Tahoma"/>
            <family val="2"/>
          </rPr>
          <t>Enter the number of days the animals are grazing on the selected pasture.
If unit type is "aum", enter 1 (one).</t>
        </r>
      </text>
    </comment>
    <comment ref="I60" authorId="0" shapeId="0" xr:uid="{00000000-0006-0000-0E00-000005000000}">
      <text>
        <r>
          <rPr>
            <sz val="9"/>
            <color indexed="81"/>
            <rFont val="Tahoma"/>
            <family val="2"/>
          </rPr>
          <t>Enter the number of days the animals are grazing on the selected pasture.
If unit type is "aum", enter 1 (one).</t>
        </r>
      </text>
    </comment>
    <comment ref="I61" authorId="0" shapeId="0" xr:uid="{00000000-0006-0000-0E00-000006000000}">
      <text>
        <r>
          <rPr>
            <sz val="9"/>
            <color indexed="81"/>
            <rFont val="Tahoma"/>
            <family val="2"/>
          </rPr>
          <t>Enter the number of days the animals are grazing on the selected pasture.
If unit type is "aum", enter 1 (one).</t>
        </r>
      </text>
    </comment>
    <comment ref="I62" authorId="0" shapeId="0" xr:uid="{00000000-0006-0000-0E00-000007000000}">
      <text>
        <r>
          <rPr>
            <sz val="9"/>
            <color indexed="81"/>
            <rFont val="Tahoma"/>
            <family val="2"/>
          </rPr>
          <t>Enter the number of days the animals are grazing on the selected pasture.
If unit type is "aum", enter 1 (one).</t>
        </r>
      </text>
    </comment>
    <comment ref="I63" authorId="0" shapeId="0" xr:uid="{00000000-0006-0000-0E00-000008000000}">
      <text>
        <r>
          <rPr>
            <sz val="9"/>
            <color indexed="81"/>
            <rFont val="Tahoma"/>
            <family val="2"/>
          </rPr>
          <t>Enter the number of days the animals are grazing on the selected pasture.
If unit type is "aum", enter 1 (one).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31" authorId="0" shapeId="0" xr:uid="{00000000-0006-0000-0F00-000001000000}">
      <text>
        <r>
          <rPr>
            <sz val="9"/>
            <color indexed="81"/>
            <rFont val="Tahoma"/>
            <family val="2"/>
          </rPr>
          <t>Assumes all other "preharvest operating costs" are borrowed throughout the year.</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Tranel,Jeffrey</author>
    <author>home</author>
  </authors>
  <commentList>
    <comment ref="D87" authorId="0" shapeId="0" xr:uid="{00000000-0006-0000-1000-000001000000}">
      <text>
        <r>
          <rPr>
            <b/>
            <sz val="9"/>
            <color indexed="81"/>
            <rFont val="Tahoma"/>
            <family val="2"/>
          </rPr>
          <t>FICA taxes are shown when they accrue rather than when they are paid.  Federal and state rules dictate whether FICA taxes are to be paid daily, weekly, bi-weekly, monthly, quarterly, annually, or other.</t>
        </r>
      </text>
    </comment>
    <comment ref="D88" authorId="0" shapeId="0" xr:uid="{00000000-0006-0000-1000-000002000000}">
      <text>
        <r>
          <rPr>
            <b/>
            <sz val="9"/>
            <color indexed="81"/>
            <rFont val="Tahoma"/>
            <family val="2"/>
          </rPr>
          <t>FICA taxes are shown when they accrue rather than when they are paid.  Federal and state rules dictate whether FICA taxes are to be paid daily, weekly, bi-weekly, monthly, quarterly, annually, or other.</t>
        </r>
      </text>
    </comment>
    <comment ref="D155" authorId="1" shapeId="0" xr:uid="{00000000-0006-0000-1000-000003000000}">
      <text>
        <r>
          <rPr>
            <sz val="10"/>
            <color indexed="81"/>
            <rFont val="Tahoma"/>
            <family val="2"/>
          </rPr>
          <t>Interest is calculated assuming the amount borrowed was borrowed at the beginning of the month.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70" authorId="0" shapeId="0" xr:uid="{00000000-0006-0000-0200-000001000000}">
      <text>
        <r>
          <rPr>
            <sz val="10"/>
            <color indexed="81"/>
            <rFont val="Tahoma"/>
            <family val="2"/>
          </rPr>
          <t>This cost is for revenue insurance products (e.g., Whole Farm Revenue).
Crop insurance such as hail or multi-peril should be entered for each specific crop.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400-000001000000}">
      <text>
        <r>
          <rPr>
            <sz val="9"/>
            <color indexed="81"/>
            <rFont val="Tahoma"/>
            <family val="2"/>
          </rPr>
          <t xml:space="preserve">Enter a name/discriptor of the fertilizer. For example:
     * N-P-K
     * Combination
</t>
        </r>
      </text>
    </comment>
    <comment ref="C90" authorId="0" shapeId="0" xr:uid="{00000000-0006-0000-0400-000002000000}">
      <text>
        <r>
          <rPr>
            <sz val="9"/>
            <color indexed="81"/>
            <rFont val="Tahoma"/>
            <family val="2"/>
          </rPr>
          <t xml:space="preserve">Enter a name/discriptor of the fertilizer. For example:
     * N-P-K
     * Combination
</t>
        </r>
      </text>
    </comment>
    <comment ref="C93" authorId="0" shapeId="0" xr:uid="{00000000-0006-0000-0400-000003000000}">
      <text>
        <r>
          <rPr>
            <sz val="9"/>
            <color indexed="81"/>
            <rFont val="Tahoma"/>
            <family val="2"/>
          </rPr>
          <t xml:space="preserve">Enter a name/discriptor of the fertilizer. For example:
     * N-P-K
     * Combination
</t>
        </r>
      </text>
    </comment>
    <comment ref="C96" authorId="0" shapeId="0" xr:uid="{00000000-0006-0000-0400-000004000000}">
      <text>
        <r>
          <rPr>
            <sz val="9"/>
            <color indexed="81"/>
            <rFont val="Tahoma"/>
            <family val="2"/>
          </rPr>
          <t xml:space="preserve">Enter a name/discriptor of the fertilizer. For example:
     * N-P-K
     * Combination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500-000001000000}">
      <text>
        <r>
          <rPr>
            <sz val="10"/>
            <color indexed="81"/>
            <rFont val="Tahoma"/>
            <family val="2"/>
          </rPr>
          <t>Revenues Per Unit equal per acre revenues divided by the total number of units sold of the primary crop.</t>
        </r>
      </text>
    </comment>
    <comment ref="H19" authorId="0" shapeId="0" xr:uid="{00000000-0006-0000-0500-000002000000}">
      <text>
        <r>
          <rPr>
            <sz val="10"/>
            <color indexed="81"/>
            <rFont val="Tahoma"/>
            <family val="2"/>
          </rPr>
          <t>Costs Per Unit equal per acre costs divided by the total number of units sold of the primary crop.</t>
        </r>
      </text>
    </comment>
    <comment ref="B28" authorId="0" shapeId="0" xr:uid="{00000000-0006-0000-0500-000003000000}">
      <text>
        <r>
          <rPr>
            <sz val="9"/>
            <color indexed="81"/>
            <rFont val="Tahoma"/>
            <family val="2"/>
          </rPr>
          <t>To view the breakdown of wages, FICA, and Workers Comp Insurance, goto Cell AA75.</t>
        </r>
      </text>
    </comment>
    <comment ref="B34" authorId="0" shapeId="0" xr:uid="{00000000-0006-0000-0500-000004000000}">
      <text>
        <r>
          <rPr>
            <sz val="9"/>
            <color indexed="81"/>
            <rFont val="Tahoma"/>
            <family val="2"/>
          </rPr>
          <t>Assumes all other "preharvest operating costs" are borrowed throughout the year.</t>
        </r>
      </text>
    </comment>
    <comment ref="F53" authorId="0" shapeId="0" xr:uid="{00000000-0006-0000-0500-000005000000}">
      <text>
        <r>
          <rPr>
            <sz val="9"/>
            <color indexed="81"/>
            <rFont val="Tahoma"/>
            <family val="2"/>
          </rPr>
          <t>This price is the average price received.</t>
        </r>
      </text>
    </comment>
    <comment ref="C56" authorId="0" shapeId="0" xr:uid="{00000000-0006-0000-0500-000006000000}">
      <text>
        <r>
          <rPr>
            <sz val="9"/>
            <color indexed="81"/>
            <rFont val="Tahoma"/>
            <family val="2"/>
          </rPr>
          <t>This value is the total amount of crop sold per acre.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600-000001000000}">
      <text>
        <r>
          <rPr>
            <sz val="9"/>
            <color indexed="81"/>
            <rFont val="Tahoma"/>
            <family val="2"/>
          </rPr>
          <t xml:space="preserve">Enter a name/discriptor of the fertilizer. For example:
     * N-P-K
     * Combination
</t>
        </r>
      </text>
    </comment>
    <comment ref="C90" authorId="0" shapeId="0" xr:uid="{98E705DF-C602-426F-BAC3-6FC4E1F29391}">
      <text>
        <r>
          <rPr>
            <sz val="9"/>
            <color indexed="81"/>
            <rFont val="Tahoma"/>
            <family val="2"/>
          </rPr>
          <t xml:space="preserve">Enter a name/discriptor of the fertilizer. For example:
     * N-P-K
     * Combination
</t>
        </r>
      </text>
    </comment>
    <comment ref="C93" authorId="0" shapeId="0" xr:uid="{BF801610-11A2-4A92-8DB6-667B3658A4B5}">
      <text>
        <r>
          <rPr>
            <sz val="9"/>
            <color indexed="81"/>
            <rFont val="Tahoma"/>
            <family val="2"/>
          </rPr>
          <t xml:space="preserve">Enter a name/discriptor of the fertilizer. For example:
     * N-P-K
     * Combination
</t>
        </r>
      </text>
    </comment>
    <comment ref="C96" authorId="0" shapeId="0" xr:uid="{15AEC593-E2BA-4C18-BBA5-29F3DAA1F792}">
      <text>
        <r>
          <rPr>
            <sz val="9"/>
            <color indexed="81"/>
            <rFont val="Tahoma"/>
            <family val="2"/>
          </rPr>
          <t xml:space="preserve">Enter a name/discriptor of the fertilizer. For example:
     * N-P-K
     * Combination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700-000001000000}">
      <text>
        <r>
          <rPr>
            <sz val="10"/>
            <color indexed="81"/>
            <rFont val="Tahoma"/>
            <family val="2"/>
          </rPr>
          <t>Revenues Per Unit equal per acre revenues divided by the total number of units sold of the primary crop.</t>
        </r>
      </text>
    </comment>
    <comment ref="H19" authorId="0" shapeId="0" xr:uid="{00000000-0006-0000-0700-000002000000}">
      <text>
        <r>
          <rPr>
            <sz val="10"/>
            <color indexed="81"/>
            <rFont val="Tahoma"/>
            <family val="2"/>
          </rPr>
          <t>Costs Per Unit equal per acre costs divided by the total number of units sold of the primary crop.</t>
        </r>
      </text>
    </comment>
    <comment ref="B28" authorId="0" shapeId="0" xr:uid="{00000000-0006-0000-0700-000003000000}">
      <text>
        <r>
          <rPr>
            <sz val="9"/>
            <color indexed="81"/>
            <rFont val="Tahoma"/>
            <family val="2"/>
          </rPr>
          <t>To view the breakdown of wages, FICA, and Workers Comp Insurance, goto Cell AA75.</t>
        </r>
      </text>
    </comment>
    <comment ref="B34" authorId="0" shapeId="0" xr:uid="{00000000-0006-0000-0700-000004000000}">
      <text>
        <r>
          <rPr>
            <sz val="9"/>
            <color indexed="81"/>
            <rFont val="Tahoma"/>
            <family val="2"/>
          </rPr>
          <t>Assumes all other "preharvest operating costs" are borrowed throughout the year.</t>
        </r>
      </text>
    </comment>
    <comment ref="F53" authorId="0" shapeId="0" xr:uid="{00000000-0006-0000-0700-000005000000}">
      <text>
        <r>
          <rPr>
            <sz val="9"/>
            <color indexed="81"/>
            <rFont val="Tahoma"/>
            <family val="2"/>
          </rPr>
          <t>This price is the average price received.</t>
        </r>
      </text>
    </comment>
    <comment ref="C56" authorId="0" shapeId="0" xr:uid="{00000000-0006-0000-0700-000006000000}">
      <text>
        <r>
          <rPr>
            <sz val="9"/>
            <color indexed="81"/>
            <rFont val="Tahoma"/>
            <family val="2"/>
          </rPr>
          <t>This value is the total amount of crop sold per acre.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800-000001000000}">
      <text>
        <r>
          <rPr>
            <sz val="9"/>
            <color indexed="81"/>
            <rFont val="Tahoma"/>
            <family val="2"/>
          </rPr>
          <t xml:space="preserve">Enter a name/discriptor of the fertilizer. For example:
     * N-P-K
     * Combination
</t>
        </r>
      </text>
    </comment>
    <comment ref="C90" authorId="0" shapeId="0" xr:uid="{8B007008-BD4E-47FA-8F2B-D44C4E1D07BD}">
      <text>
        <r>
          <rPr>
            <sz val="9"/>
            <color indexed="81"/>
            <rFont val="Tahoma"/>
            <family val="2"/>
          </rPr>
          <t xml:space="preserve">Enter a name/discriptor of the fertilizer. For example:
     * N-P-K
     * Combination
</t>
        </r>
      </text>
    </comment>
    <comment ref="C93" authorId="0" shapeId="0" xr:uid="{3D895303-6D62-4112-84AD-1679D308CA18}">
      <text>
        <r>
          <rPr>
            <sz val="9"/>
            <color indexed="81"/>
            <rFont val="Tahoma"/>
            <family val="2"/>
          </rPr>
          <t xml:space="preserve">Enter a name/discriptor of the fertilizer. For example:
     * N-P-K
     * Combination
</t>
        </r>
      </text>
    </comment>
    <comment ref="C96" authorId="0" shapeId="0" xr:uid="{96987887-E020-4E85-9A67-0213EBF5278F}">
      <text>
        <r>
          <rPr>
            <sz val="9"/>
            <color indexed="81"/>
            <rFont val="Tahoma"/>
            <family val="2"/>
          </rPr>
          <t xml:space="preserve">Enter a name/discriptor of the fertilizer. For example:
     * N-P-K
     * Combination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900-000001000000}">
      <text>
        <r>
          <rPr>
            <sz val="10"/>
            <color indexed="81"/>
            <rFont val="Tahoma"/>
            <family val="2"/>
          </rPr>
          <t>Revenues Per Unit equal per acre revenues divided by the total number of units sold of the primary crop.</t>
        </r>
      </text>
    </comment>
    <comment ref="H19" authorId="0" shapeId="0" xr:uid="{00000000-0006-0000-0900-000002000000}">
      <text>
        <r>
          <rPr>
            <sz val="10"/>
            <color indexed="81"/>
            <rFont val="Tahoma"/>
            <family val="2"/>
          </rPr>
          <t>Costs Per Unit equal per acre costs divided by the total number of units sold of the primary crop.</t>
        </r>
      </text>
    </comment>
    <comment ref="B28" authorId="0" shapeId="0" xr:uid="{00000000-0006-0000-0900-000003000000}">
      <text>
        <r>
          <rPr>
            <sz val="9"/>
            <color indexed="81"/>
            <rFont val="Tahoma"/>
            <family val="2"/>
          </rPr>
          <t>To view the breakdown of wages, FICA, and Workers Comp Insurance, goto Cell AA75.</t>
        </r>
      </text>
    </comment>
    <comment ref="B34" authorId="0" shapeId="0" xr:uid="{00000000-0006-0000-0900-000004000000}">
      <text>
        <r>
          <rPr>
            <sz val="9"/>
            <color indexed="81"/>
            <rFont val="Tahoma"/>
            <family val="2"/>
          </rPr>
          <t>Assumes all other "preharvest operating costs" are borrowed throughout the year.</t>
        </r>
      </text>
    </comment>
    <comment ref="F53" authorId="0" shapeId="0" xr:uid="{00000000-0006-0000-0900-000005000000}">
      <text>
        <r>
          <rPr>
            <sz val="9"/>
            <color indexed="81"/>
            <rFont val="Tahoma"/>
            <family val="2"/>
          </rPr>
          <t>This price is the average price received.</t>
        </r>
      </text>
    </comment>
    <comment ref="C56" authorId="0" shapeId="0" xr:uid="{00000000-0006-0000-0900-000006000000}">
      <text>
        <r>
          <rPr>
            <sz val="9"/>
            <color indexed="81"/>
            <rFont val="Tahoma"/>
            <family val="2"/>
          </rPr>
          <t>This value is the total amount of crop sold per acre.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A00-000001000000}">
      <text>
        <r>
          <rPr>
            <sz val="9"/>
            <color indexed="81"/>
            <rFont val="Tahoma"/>
            <family val="2"/>
          </rPr>
          <t xml:space="preserve">Enter a name/discriptor of the fertilizer. For example:
     * N-P-K
     * Combination
</t>
        </r>
      </text>
    </comment>
    <comment ref="C90" authorId="0" shapeId="0" xr:uid="{50FD041A-79ED-4B10-8920-E3F0EC4A8504}">
      <text>
        <r>
          <rPr>
            <sz val="9"/>
            <color indexed="81"/>
            <rFont val="Tahoma"/>
            <family val="2"/>
          </rPr>
          <t xml:space="preserve">Enter a name/discriptor of the fertilizer. For example:
     * N-P-K
     * Combination
</t>
        </r>
      </text>
    </comment>
    <comment ref="C93" authorId="0" shapeId="0" xr:uid="{E45BF6C8-2B9A-4A67-A459-1ADE9F39F6F9}">
      <text>
        <r>
          <rPr>
            <sz val="9"/>
            <color indexed="81"/>
            <rFont val="Tahoma"/>
            <family val="2"/>
          </rPr>
          <t xml:space="preserve">Enter a name/discriptor of the fertilizer. For example:
     * N-P-K
     * Combination
</t>
        </r>
      </text>
    </comment>
    <comment ref="C96" authorId="0" shapeId="0" xr:uid="{502E3737-FF2B-4180-89A5-9764D0AC14FB}">
      <text>
        <r>
          <rPr>
            <sz val="9"/>
            <color indexed="81"/>
            <rFont val="Tahoma"/>
            <family val="2"/>
          </rPr>
          <t xml:space="preserve">Enter a name/discriptor of the fertilizer. For example:
     * N-P-K
     * Combination
</t>
        </r>
      </text>
    </comment>
  </commentList>
</comments>
</file>

<file path=xl/sharedStrings.xml><?xml version="1.0" encoding="utf-8"?>
<sst xmlns="http://schemas.openxmlformats.org/spreadsheetml/2006/main" count="2944" uniqueCount="577">
  <si>
    <t>REVENUES</t>
  </si>
  <si>
    <t>Corn Grain</t>
  </si>
  <si>
    <t>bushels</t>
  </si>
  <si>
    <t>Other</t>
  </si>
  <si>
    <t>acres</t>
  </si>
  <si>
    <t>Corn Silage</t>
  </si>
  <si>
    <t>Corn Stubble</t>
  </si>
  <si>
    <t>Grass Hay</t>
  </si>
  <si>
    <t>Wheat</t>
  </si>
  <si>
    <t>"Feed"</t>
  </si>
  <si>
    <t>Dry Beans</t>
  </si>
  <si>
    <t>Pinto Beans</t>
  </si>
  <si>
    <t>Potatoes</t>
  </si>
  <si>
    <t>Soy Beans</t>
  </si>
  <si>
    <t>Sugar Beets</t>
  </si>
  <si>
    <t>Grain Sorghum (Milo)</t>
  </si>
  <si>
    <t>Sunflowers</t>
  </si>
  <si>
    <t>Crop</t>
  </si>
  <si>
    <t>Proso Millet</t>
  </si>
  <si>
    <t>Onions</t>
  </si>
  <si>
    <t>Units</t>
  </si>
  <si>
    <t>tons</t>
  </si>
  <si>
    <t>cwt</t>
  </si>
  <si>
    <t>bags</t>
  </si>
  <si>
    <t>sacks</t>
  </si>
  <si>
    <t>Disk</t>
  </si>
  <si>
    <t>Plow - Moldboard</t>
  </si>
  <si>
    <t>Deep Chisel</t>
  </si>
  <si>
    <t>Surface Chisel</t>
  </si>
  <si>
    <t>Sweep</t>
  </si>
  <si>
    <t>Harrow</t>
  </si>
  <si>
    <t>Cultivate</t>
  </si>
  <si>
    <t>Bedding</t>
  </si>
  <si>
    <t>Rod Weeder</t>
  </si>
  <si>
    <t>Leveling/Floating</t>
  </si>
  <si>
    <t>Furrowing</t>
  </si>
  <si>
    <t>Mowing</t>
  </si>
  <si>
    <t>Swathing</t>
  </si>
  <si>
    <t>Baling - Small Bales</t>
  </si>
  <si>
    <t>Baling - Large Bales</t>
  </si>
  <si>
    <t>Loading/Stacking</t>
  </si>
  <si>
    <t>Hauling</t>
  </si>
  <si>
    <t>Tub Grinding</t>
  </si>
  <si>
    <t>Planting</t>
  </si>
  <si>
    <t>Seed</t>
  </si>
  <si>
    <t>Airseeder</t>
  </si>
  <si>
    <t>Irrigation</t>
  </si>
  <si>
    <t>Water</t>
  </si>
  <si>
    <t>Fertilizer</t>
  </si>
  <si>
    <t>Starter</t>
  </si>
  <si>
    <t>Lime</t>
  </si>
  <si>
    <t>Anhydrous (NH3)</t>
  </si>
  <si>
    <t>Chemicals</t>
  </si>
  <si>
    <t>Insecticide</t>
  </si>
  <si>
    <t>Barley - Brewers</t>
  </si>
  <si>
    <t>Barley - Feed</t>
  </si>
  <si>
    <t>Aerial</t>
  </si>
  <si>
    <t>Sprayer</t>
  </si>
  <si>
    <t>With Other Application</t>
  </si>
  <si>
    <t xml:space="preserve">Quantity  </t>
  </si>
  <si>
    <t xml:space="preserve">Per Acre  </t>
  </si>
  <si>
    <t xml:space="preserve">Units  </t>
  </si>
  <si>
    <t xml:space="preserve">Price  </t>
  </si>
  <si>
    <t xml:space="preserve">Per Unit  </t>
  </si>
  <si>
    <t xml:space="preserve">Cost  </t>
  </si>
  <si>
    <t xml:space="preserve">Total  </t>
  </si>
  <si>
    <t>Government Payments</t>
  </si>
  <si>
    <t>Harvest</t>
  </si>
  <si>
    <t>Land</t>
  </si>
  <si>
    <t>Rate</t>
  </si>
  <si>
    <t>Per Hour</t>
  </si>
  <si>
    <t>Per Field</t>
  </si>
  <si>
    <t>Irrigation Energy</t>
  </si>
  <si>
    <t>System Repairs/Maintenance</t>
  </si>
  <si>
    <t>acre</t>
  </si>
  <si>
    <t>Subtotal</t>
  </si>
  <si>
    <t>Land Preparation (does not include mechanized weed control)</t>
  </si>
  <si>
    <t>Mechanized Weed Control</t>
  </si>
  <si>
    <t>Irrigation Labor</t>
  </si>
  <si>
    <t>TOTAL OPERATING EXPENSES</t>
  </si>
  <si>
    <t>Southern Colorado</t>
  </si>
  <si>
    <t>Share Rent</t>
  </si>
  <si>
    <t>Northern Colorado</t>
  </si>
  <si>
    <t>Northeastern Colorado</t>
  </si>
  <si>
    <t>Eastern Colorado</t>
  </si>
  <si>
    <t>Southeastern Colorado</t>
  </si>
  <si>
    <t>San Luis Valley</t>
  </si>
  <si>
    <t>Southwestern Colorado</t>
  </si>
  <si>
    <t>Western Colorado</t>
  </si>
  <si>
    <t>Northwestern Colorado</t>
  </si>
  <si>
    <t>Harvesting</t>
  </si>
  <si>
    <t>Combine (per bushel)</t>
  </si>
  <si>
    <t>Combine (per acre)</t>
  </si>
  <si>
    <t>Fertilizer Application</t>
  </si>
  <si>
    <t>Tillage</t>
  </si>
  <si>
    <t>Planter</t>
  </si>
  <si>
    <t>Drill</t>
  </si>
  <si>
    <t>Air Seeder</t>
  </si>
  <si>
    <t>Transplants</t>
  </si>
  <si>
    <t>Vertical Tillage Machine</t>
  </si>
  <si>
    <t>Strip Tillage Machine</t>
  </si>
  <si>
    <t>JAN</t>
  </si>
  <si>
    <t>FEB</t>
  </si>
  <si>
    <t>MAR</t>
  </si>
  <si>
    <t>APR</t>
  </si>
  <si>
    <t>MAY</t>
  </si>
  <si>
    <t>JUN</t>
  </si>
  <si>
    <t>JUL</t>
  </si>
  <si>
    <t>AUG</t>
  </si>
  <si>
    <t>SEP</t>
  </si>
  <si>
    <t>OCT</t>
  </si>
  <si>
    <t>NOV</t>
  </si>
  <si>
    <t>DEC</t>
  </si>
  <si>
    <t>Irrigated - Pivot</t>
  </si>
  <si>
    <t>Irrigated - Sprinkler</t>
  </si>
  <si>
    <t xml:space="preserve">Annual Cost  </t>
  </si>
  <si>
    <t>Total Hours</t>
  </si>
  <si>
    <t>Irrigated - Flood</t>
  </si>
  <si>
    <t>Irrigated - Drip</t>
  </si>
  <si>
    <t>Irrigation Method</t>
  </si>
  <si>
    <t>bales, small</t>
  </si>
  <si>
    <t>bales, med</t>
  </si>
  <si>
    <t>bales, large</t>
  </si>
  <si>
    <t>Crop/Product/Other</t>
  </si>
  <si>
    <t>Revenues</t>
  </si>
  <si>
    <t>Total Expected Revenues</t>
  </si>
  <si>
    <t>Percentage of Revenues Received in Each Month</t>
  </si>
  <si>
    <t>PROJECTED REVENUES</t>
  </si>
  <si>
    <t>Population</t>
  </si>
  <si>
    <t>Bags</t>
  </si>
  <si>
    <t>Irrigated/Dryland</t>
  </si>
  <si>
    <t>Dryland</t>
  </si>
  <si>
    <t>Irrigated - well</t>
  </si>
  <si>
    <t>Irrigated - canal + well</t>
  </si>
  <si>
    <t>Irrigated - canal/river</t>
  </si>
  <si>
    <t>FINANCIAL</t>
  </si>
  <si>
    <t>Percentage of Payments Paid in Each Month</t>
  </si>
  <si>
    <t>Herbicide</t>
  </si>
  <si>
    <t>Fungicide</t>
  </si>
  <si>
    <t>Through Irrigation System</t>
  </si>
  <si>
    <t>Percentage of Costs Incurred Each Month</t>
  </si>
  <si>
    <t xml:space="preserve">TOTAL  </t>
  </si>
  <si>
    <t>OPERATING RECEIPTS</t>
  </si>
  <si>
    <t>Crops</t>
  </si>
  <si>
    <t>Animals Raised</t>
  </si>
  <si>
    <t>Animals Purchased for Resale</t>
  </si>
  <si>
    <t>Other Income</t>
  </si>
  <si>
    <t>Custom Work</t>
  </si>
  <si>
    <t>U.S.D.A Payments</t>
  </si>
  <si>
    <t>ARC-CO, ARC-IC, PLC</t>
  </si>
  <si>
    <t>EQIP, Etc.</t>
  </si>
  <si>
    <t>Conservation (including CRP)</t>
  </si>
  <si>
    <t>Rents</t>
  </si>
  <si>
    <t>Crop Insurance Payments</t>
  </si>
  <si>
    <t>Patronage Dividends</t>
  </si>
  <si>
    <t>Interest Earned</t>
  </si>
  <si>
    <t>TOTAL OPERATING RECEIPTS</t>
  </si>
  <si>
    <t>CAPITAL SALES</t>
  </si>
  <si>
    <t>NON-FARM INCOME</t>
  </si>
  <si>
    <t>Wages</t>
  </si>
  <si>
    <t>Interest &amp; Dividends</t>
  </si>
  <si>
    <t>TOTAL CASH AVAILABLE</t>
  </si>
  <si>
    <t>OPERATING EXPENSES</t>
  </si>
  <si>
    <t>Crop Consulting/Scouting</t>
  </si>
  <si>
    <t>Livestock</t>
  </si>
  <si>
    <t>Feed - Hay</t>
  </si>
  <si>
    <t>Rent - Pasture</t>
  </si>
  <si>
    <t>Rent - Animals</t>
  </si>
  <si>
    <t>Vet &amp; Medicine &amp; A.I.</t>
  </si>
  <si>
    <t>Animals for Resale</t>
  </si>
  <si>
    <t>Hedging</t>
  </si>
  <si>
    <t>Fuel &amp; Oil</t>
  </si>
  <si>
    <t>Real Estate Taxes</t>
  </si>
  <si>
    <t>CAPTIAL PURCHASES</t>
  </si>
  <si>
    <t>Total</t>
  </si>
  <si>
    <t>SCHEDULED LOAN PAYMENTS</t>
  </si>
  <si>
    <t>Real Estate</t>
  </si>
  <si>
    <t>Interest</t>
  </si>
  <si>
    <t>Principal</t>
  </si>
  <si>
    <t>Machinery &amp; Equipment</t>
  </si>
  <si>
    <t>Other Debt</t>
  </si>
  <si>
    <t>Total - Interest</t>
  </si>
  <si>
    <t>Total - Principal</t>
  </si>
  <si>
    <t>OTHER CASH OUTFLOWS</t>
  </si>
  <si>
    <t>Family Living</t>
  </si>
  <si>
    <t>State Income Tax</t>
  </si>
  <si>
    <t>U.S. Income Tax &amp; Social Security</t>
  </si>
  <si>
    <t>Retirement Contributions</t>
  </si>
  <si>
    <t>TOTAL CASH OUTFLOWS</t>
  </si>
  <si>
    <t>NET OF CASHFLOWS</t>
  </si>
  <si>
    <t/>
  </si>
  <si>
    <t>SUMMARY OF CASH POSITION &amp; OPERATING LOAN</t>
  </si>
  <si>
    <t>Beginning Cash Balance</t>
  </si>
  <si>
    <t>Net of Cashflows</t>
  </si>
  <si>
    <t>Amount to be Borrowed</t>
  </si>
  <si>
    <t>Operating Loan</t>
  </si>
  <si>
    <t>Beginning Operating Loan Balance</t>
  </si>
  <si>
    <t>Amount Borrowed</t>
  </si>
  <si>
    <t>Accrued Interest</t>
  </si>
  <si>
    <t>Payments</t>
  </si>
  <si>
    <t>Ending Operating Loan Balance + Interest</t>
  </si>
  <si>
    <t>Ending Cash Balance</t>
  </si>
  <si>
    <t>LABOR</t>
  </si>
  <si>
    <t>Employee #1</t>
  </si>
  <si>
    <t>Employee #2</t>
  </si>
  <si>
    <t>Employee #3</t>
  </si>
  <si>
    <t>Employee #4</t>
  </si>
  <si>
    <t>Hand Harvesting</t>
  </si>
  <si>
    <t>Hours</t>
  </si>
  <si>
    <t>Lbs Per Day</t>
  </si>
  <si>
    <t xml:space="preserve">Price </t>
  </si>
  <si>
    <t>Cost</t>
  </si>
  <si>
    <t>Description</t>
  </si>
  <si>
    <t>Unit</t>
  </si>
  <si>
    <t>Per Cow</t>
  </si>
  <si>
    <t xml:space="preserve">Days </t>
  </si>
  <si>
    <t xml:space="preserve"> Per Unit </t>
  </si>
  <si>
    <t xml:space="preserve">Per Cow </t>
  </si>
  <si>
    <t xml:space="preserve">Per Herd </t>
  </si>
  <si>
    <t>Alfalfa Hay</t>
  </si>
  <si>
    <t>Grain/Concentrates</t>
  </si>
  <si>
    <t>lbs</t>
  </si>
  <si>
    <t>Protein Supplements</t>
  </si>
  <si>
    <t>Salt/Mineral</t>
  </si>
  <si>
    <t>Other Livestock Feed</t>
  </si>
  <si>
    <t>dollars</t>
  </si>
  <si>
    <t>Subtotal of Livestock Feed</t>
  </si>
  <si>
    <t xml:space="preserve">Quantity </t>
  </si>
  <si>
    <t>head</t>
  </si>
  <si>
    <t>LAND EXPENSES</t>
  </si>
  <si>
    <t>Subtotal of Land</t>
  </si>
  <si>
    <t>LIVESTOCK MEDICAL &amp; BREEDING EXPENSES</t>
  </si>
  <si>
    <t xml:space="preserve">Per Unit </t>
  </si>
  <si>
    <t>Calf Vaccines</t>
  </si>
  <si>
    <t>calves</t>
  </si>
  <si>
    <t>Breeding Vaccines</t>
  </si>
  <si>
    <t>cows</t>
  </si>
  <si>
    <t>Other Vaccines</t>
  </si>
  <si>
    <t>Pregnancy Test</t>
  </si>
  <si>
    <t>Bull Fertility Test</t>
  </si>
  <si>
    <t>Medical Supplies</t>
  </si>
  <si>
    <t>Subtotal of Livestock Medical and Breeding</t>
  </si>
  <si>
    <t>LIVESTOCK SUPPLIES</t>
  </si>
  <si>
    <t>each</t>
  </si>
  <si>
    <t>Ear Tags</t>
  </si>
  <si>
    <t>Subtotal of Livestock Supplies</t>
  </si>
  <si>
    <t>MARKETING</t>
  </si>
  <si>
    <t>Freight and Trucking</t>
  </si>
  <si>
    <t>miles</t>
  </si>
  <si>
    <t>Selling Comm/Yardage</t>
  </si>
  <si>
    <t>Brand Inspection</t>
  </si>
  <si>
    <t>Health Inspection</t>
  </si>
  <si>
    <t>Subtotal of Marketing</t>
  </si>
  <si>
    <t>Subtotal of Labor</t>
  </si>
  <si>
    <t>Ounce</t>
  </si>
  <si>
    <t>Pints</t>
  </si>
  <si>
    <t>Quarts</t>
  </si>
  <si>
    <t>Gallons</t>
  </si>
  <si>
    <t>Pounds</t>
  </si>
  <si>
    <t>Tons</t>
  </si>
  <si>
    <t>Innoculant</t>
  </si>
  <si>
    <t>Micronutrients</t>
  </si>
  <si>
    <t>Digging</t>
  </si>
  <si>
    <t>Lifting</t>
  </si>
  <si>
    <t>Turning/Raking</t>
  </si>
  <si>
    <t>Baling - Round Bales</t>
  </si>
  <si>
    <t>Crop 1</t>
  </si>
  <si>
    <t>Crop 5</t>
  </si>
  <si>
    <t>This section pertains to full-time, year-round employees and other employees who are paid a salary. Do not include hourly labor reported in the crop budgets.</t>
  </si>
  <si>
    <t>OVERHEAD</t>
  </si>
  <si>
    <t>- All Other Assets</t>
  </si>
  <si>
    <t>- Breeding Livestock</t>
  </si>
  <si>
    <t>Workmen's Compensation Insurance rate?</t>
  </si>
  <si>
    <t>Total (tax) depreciation</t>
  </si>
  <si>
    <t>The numbers reported on your Schedule F tax form can be used as a basis for estimated the following overhead costs.</t>
  </si>
  <si>
    <t xml:space="preserve"> - Principle</t>
  </si>
  <si>
    <t>Debt Payments on Other Loans</t>
  </si>
  <si>
    <t>Cow-Calf</t>
  </si>
  <si>
    <t>Raised Yearlings</t>
  </si>
  <si>
    <t>Purchased Yearlings</t>
  </si>
  <si>
    <t>Potash (K)</t>
  </si>
  <si>
    <t>Phosphate (P)</t>
  </si>
  <si>
    <t>Nitrogen (N)</t>
  </si>
  <si>
    <t>Goats</t>
  </si>
  <si>
    <t>Sheep</t>
  </si>
  <si>
    <t>Overhead Allocation</t>
  </si>
  <si>
    <t>This ABM Decision Tool is designed for agricultural producers to estimate the costs, returns, and breakeven prices for five crops and one livestock enterprise. Additionally, the numbers from each budget are combined to project a total farm/ranch cash flow statement. The data entered into this Decision Tool are based on prior year information and projections for the current year.</t>
  </si>
  <si>
    <t>Data Entry</t>
  </si>
  <si>
    <t>Some cells will have a greenish colored background and blue font. Move the computer cursor into the cell. Click on the "down arrow" which will appear immediately to the right of the cell to reveal a list of items. Use the computer mouse to see all the options ("Other" will be the last item in each list). Left click to select the desired item.</t>
  </si>
  <si>
    <t>Some cells will have a pale yellow colored background and blue font. Enter a number into the cell. These cells are already formatted to be dollar amounts or a percentage. If these cells contain the words "Your Choice", enter any information helpful to analyzing the data.</t>
  </si>
  <si>
    <t>Move from one worksheet to another by clicking on the desired tab located at the bottom of the screen.</t>
  </si>
  <si>
    <t>Please select the tab "Basic Info" (purple tab) to begin analyzing the economics of your crops and livestock enterprises.</t>
  </si>
  <si>
    <t>What is name do you want to attach to this analysis?</t>
  </si>
  <si>
    <t>For what year are you projecting the costs and returns?</t>
  </si>
  <si>
    <t>Crop 2</t>
  </si>
  <si>
    <t>Crop 3</t>
  </si>
  <si>
    <t>Crop 4</t>
  </si>
  <si>
    <t>Livestock Enterprise</t>
  </si>
  <si>
    <t>Lease 1</t>
  </si>
  <si>
    <t>Lease 2</t>
  </si>
  <si>
    <t>Lease 3</t>
  </si>
  <si>
    <t>Interest rate for borrowed operating monies?</t>
  </si>
  <si>
    <t>How is this crop irrigated?</t>
  </si>
  <si>
    <t>If this crop is irrigated, what method is used?</t>
  </si>
  <si>
    <t>Non-irrigated</t>
  </si>
  <si>
    <t>Chemcial Type</t>
  </si>
  <si>
    <t>Where part of Colorado do you farm or ranch?</t>
  </si>
  <si>
    <t>Select up to five (5) crops and one (1) livestock enterprise for this analysis. Also select a percentage of overhead costs to be allocated to to each crop and livestock enterprise selected.</t>
  </si>
  <si>
    <t>Capital Leases - Annual Payments</t>
  </si>
  <si>
    <t>Annual Debt Payments on Real Estate Loans</t>
  </si>
  <si>
    <t>Annual Debt Payments on Machinery/Equipment Loans</t>
  </si>
  <si>
    <t>Number of harvestable acres</t>
  </si>
  <si>
    <t>Equal Payments</t>
  </si>
  <si>
    <t>Fertilizer Name</t>
  </si>
  <si>
    <t>Organic</t>
  </si>
  <si>
    <t>ANIMALS</t>
  </si>
  <si>
    <t>Memberships</t>
  </si>
  <si>
    <t>Pasture - owned</t>
  </si>
  <si>
    <t>Pasture - leased</t>
  </si>
  <si>
    <t>GRAZING</t>
  </si>
  <si>
    <t>Fencing Supplies</t>
  </si>
  <si>
    <t>New Fence</t>
  </si>
  <si>
    <t>Number of Breeding Males (bulls)</t>
  </si>
  <si>
    <t>Total Annual Salary</t>
  </si>
  <si>
    <t>Employee #5</t>
  </si>
  <si>
    <t>Employee #6</t>
  </si>
  <si>
    <t>Feeding / Feedlot (beef)</t>
  </si>
  <si>
    <t>Feeding / Feedlot (lamb)</t>
  </si>
  <si>
    <t>Day Wages and Contract Hire</t>
  </si>
  <si>
    <t>FICA Rate (employer's share)</t>
  </si>
  <si>
    <t>Risk Management</t>
  </si>
  <si>
    <t>Allocation to Crops and Livestock Enterprises</t>
  </si>
  <si>
    <t>Crop Insurance</t>
  </si>
  <si>
    <t>PRF</t>
  </si>
  <si>
    <t>Annual Forage</t>
  </si>
  <si>
    <t>Apiculture</t>
  </si>
  <si>
    <t>Hemp</t>
  </si>
  <si>
    <t>Silage Sorghum</t>
  </si>
  <si>
    <t>Supplemental Coverage</t>
  </si>
  <si>
    <t>Whole Farm Revenue</t>
  </si>
  <si>
    <t>LGM - Cattle</t>
  </si>
  <si>
    <t>LGM - Dairy Cattle</t>
  </si>
  <si>
    <t>LRP - Fed Cattle</t>
  </si>
  <si>
    <t>LRP - Feeder Cattle</t>
  </si>
  <si>
    <t>LRP - Lamb</t>
  </si>
  <si>
    <t>Dairy Revenue</t>
  </si>
  <si>
    <t>Nursery</t>
  </si>
  <si>
    <t>Total Annual Costs</t>
  </si>
  <si>
    <t>Cow Death Loss</t>
  </si>
  <si>
    <t>Cow Replacement Rate</t>
  </si>
  <si>
    <t>Bull Replacement Rate</t>
  </si>
  <si>
    <t>Weaned Calf Crop</t>
  </si>
  <si>
    <t>Percentage of Calves Which are Steers</t>
  </si>
  <si>
    <t>Replacement Heifers Retained</t>
  </si>
  <si>
    <t>Heifers Retained as Replacements</t>
  </si>
  <si>
    <t>Yearling Heifers Sold</t>
  </si>
  <si>
    <t>Heifer Calves Sold</t>
  </si>
  <si>
    <t>Bulls Sold</t>
  </si>
  <si>
    <t>Total Calves Weaned</t>
  </si>
  <si>
    <t>Steers</t>
  </si>
  <si>
    <t>Heifers</t>
  </si>
  <si>
    <t>Cows Sold</t>
  </si>
  <si>
    <t>Number of Breeding Females</t>
  </si>
  <si>
    <t>Animal Type</t>
  </si>
  <si>
    <t>Head</t>
  </si>
  <si>
    <t xml:space="preserve">Sale Wt  </t>
  </si>
  <si>
    <t xml:space="preserve">Net Sale  </t>
  </si>
  <si>
    <t xml:space="preserve">Per Head  </t>
  </si>
  <si>
    <t xml:space="preserve">Per Cow  </t>
  </si>
  <si>
    <t>Steer Calves</t>
  </si>
  <si>
    <t>Heifer Calves</t>
  </si>
  <si>
    <t>Yearling Heifers</t>
  </si>
  <si>
    <t>Cull Cows</t>
  </si>
  <si>
    <t>Cull Bulls</t>
  </si>
  <si>
    <t xml:space="preserve">(lbs/hd)  </t>
  </si>
  <si>
    <t xml:space="preserve">($/cwt)  </t>
  </si>
  <si>
    <t>Percentage of Returns Incurred Each Month</t>
  </si>
  <si>
    <t>bull</t>
  </si>
  <si>
    <t>cow</t>
  </si>
  <si>
    <t>Pasture - public</t>
  </si>
  <si>
    <t>Crop Stubble</t>
  </si>
  <si>
    <t>Pasture/Grazing Type</t>
  </si>
  <si>
    <t>aum</t>
  </si>
  <si>
    <t>day</t>
  </si>
  <si>
    <t>month</t>
  </si>
  <si>
    <t>other</t>
  </si>
  <si>
    <t>ounce</t>
  </si>
  <si>
    <t>pint</t>
  </si>
  <si>
    <t>quart</t>
  </si>
  <si>
    <t>gallon</t>
  </si>
  <si>
    <t>pound</t>
  </si>
  <si>
    <t>ton</t>
  </si>
  <si>
    <t xml:space="preserve">Head  </t>
  </si>
  <si>
    <t xml:space="preserve">Number  </t>
  </si>
  <si>
    <t xml:space="preserve">Of Units  </t>
  </si>
  <si>
    <t>Cells with a red triangle in the upper right corner contain a note with guidelines and/or instructions. Place your cursor on the cell and a note will be displayed.</t>
  </si>
  <si>
    <t>Fly Tags</t>
  </si>
  <si>
    <t xml:space="preserve">These values are a check. Each should equal "0%".  </t>
  </si>
  <si>
    <t>Animal Products</t>
  </si>
  <si>
    <t>Capital Purchases of Breeding Livestock</t>
  </si>
  <si>
    <t>Breeding Males (bulls)</t>
  </si>
  <si>
    <t>Breeding Females (cows, heifers)</t>
  </si>
  <si>
    <t>Artificial Insemination</t>
  </si>
  <si>
    <t>A.I. Labor</t>
  </si>
  <si>
    <t xml:space="preserve">Annual  </t>
  </si>
  <si>
    <t>Breeding Stock - Cows</t>
  </si>
  <si>
    <t>Breeding Stock - Bulls</t>
  </si>
  <si>
    <t>Animal Products (eggs,wool,etc.)</t>
  </si>
  <si>
    <t xml:space="preserve">JAN  </t>
  </si>
  <si>
    <t xml:space="preserve">FEB  </t>
  </si>
  <si>
    <t xml:space="preserve">MAR  </t>
  </si>
  <si>
    <t xml:space="preserve">APR  </t>
  </si>
  <si>
    <t xml:space="preserve">MAY  </t>
  </si>
  <si>
    <t xml:space="preserve">JUNE  </t>
  </si>
  <si>
    <t xml:space="preserve">JULY  </t>
  </si>
  <si>
    <t xml:space="preserve">AUG  </t>
  </si>
  <si>
    <t xml:space="preserve">SEPT  </t>
  </si>
  <si>
    <t xml:space="preserve">OCT  </t>
  </si>
  <si>
    <t xml:space="preserve">NOV  </t>
  </si>
  <si>
    <t xml:space="preserve">DEC  </t>
  </si>
  <si>
    <t>Machinery + Equipment</t>
  </si>
  <si>
    <t>Fert. Units</t>
  </si>
  <si>
    <t>Fert. Application</t>
  </si>
  <si>
    <t>Chem. Application</t>
  </si>
  <si>
    <t>Chem. Units</t>
  </si>
  <si>
    <t>Crop Scouting</t>
  </si>
  <si>
    <t>Harv. Units</t>
  </si>
  <si>
    <t>Insurance (not including crop insurance)</t>
  </si>
  <si>
    <t>Soil Testing</t>
  </si>
  <si>
    <t xml:space="preserve">Revenues  </t>
  </si>
  <si>
    <t xml:space="preserve">Total Costs  </t>
  </si>
  <si>
    <t xml:space="preserve">Per Crop  </t>
  </si>
  <si>
    <t>Assessments (water rights/ditch fees)</t>
  </si>
  <si>
    <t>Cash Rent for Land</t>
  </si>
  <si>
    <t>Owned Land</t>
  </si>
  <si>
    <t xml:space="preserve">Grazing  </t>
  </si>
  <si>
    <t xml:space="preserve">Days  </t>
  </si>
  <si>
    <t xml:space="preserve"> Per Unit  </t>
  </si>
  <si>
    <t>Rented Land</t>
  </si>
  <si>
    <t>Feed - Grain, Concentrates, Protein</t>
  </si>
  <si>
    <t>Feed - Salt/Minerals, Other</t>
  </si>
  <si>
    <t>Fencing - Supplies, Repairs</t>
  </si>
  <si>
    <t>Breeding Stock</t>
  </si>
  <si>
    <t>Improvements</t>
  </si>
  <si>
    <t>Risk Management - Crop Insurance</t>
  </si>
  <si>
    <t>Risk Management - Hedging</t>
  </si>
  <si>
    <t>Cash Rent - Land</t>
  </si>
  <si>
    <t>Cash Rent - Machinery/Equipment</t>
  </si>
  <si>
    <t>Pasture - Fert., Chem., Other</t>
  </si>
  <si>
    <t>Marketing</t>
  </si>
  <si>
    <t>Other/Overhead</t>
  </si>
  <si>
    <t>Labor - Annual Salaries</t>
  </si>
  <si>
    <t>Labor - FICA Taxes</t>
  </si>
  <si>
    <t>Labor - Worker's Comp Insurance</t>
  </si>
  <si>
    <t>Costs</t>
  </si>
  <si>
    <t>Repairs</t>
  </si>
  <si>
    <t>Farm Expenses</t>
  </si>
  <si>
    <t>Utilities</t>
  </si>
  <si>
    <t>Professional Fees</t>
  </si>
  <si>
    <t>Annual</t>
  </si>
  <si>
    <t>Utilities (not including irrigation energy)</t>
  </si>
  <si>
    <t>Supplies</t>
  </si>
  <si>
    <t>Storage</t>
  </si>
  <si>
    <t>Insurance (not crop insurance)</t>
  </si>
  <si>
    <t>Capital Lease Payments</t>
  </si>
  <si>
    <t>Total - Capital Leases, Interest, Principal</t>
  </si>
  <si>
    <t>Operating Loan Balance (January 1st)</t>
  </si>
  <si>
    <t>Interest Owed</t>
  </si>
  <si>
    <t>CSU is an equal access and equal opportunity university.</t>
  </si>
  <si>
    <t xml:space="preserve">These values are a check. Each should equal "0%" or
 "100%" if you entered any information in this row.  </t>
  </si>
  <si>
    <t>GROSS RECIPTS FROM PRODUCTION</t>
  </si>
  <si>
    <t xml:space="preserve">PER ACRE  </t>
  </si>
  <si>
    <t>Total Receipts</t>
  </si>
  <si>
    <t xml:space="preserve">DIRECT COSTS </t>
  </si>
  <si>
    <t>Fuel</t>
  </si>
  <si>
    <t>HARVEST COSTS</t>
  </si>
  <si>
    <t>Total Operating Costs</t>
  </si>
  <si>
    <t>ALTERNATIVE YIELDS</t>
  </si>
  <si>
    <t>The total of overhead allocations must equal 100%. Your total is:</t>
  </si>
  <si>
    <t>Loan 1   - Interest</t>
  </si>
  <si>
    <t>Loan 2   - Interest</t>
  </si>
  <si>
    <t>Loan 3   - Interest</t>
  </si>
  <si>
    <t>Loan 4   - Interest</t>
  </si>
  <si>
    <t>Estimated Returns and Costs</t>
  </si>
  <si>
    <t xml:space="preserve">PER UNIT  </t>
  </si>
  <si>
    <t xml:space="preserve">GROSS RECEIPTS  </t>
  </si>
  <si>
    <t>COSTS</t>
  </si>
  <si>
    <t xml:space="preserve">COSTS  </t>
  </si>
  <si>
    <t>Land Preparation</t>
  </si>
  <si>
    <t>Risk Management (e.g. crop insurance)</t>
  </si>
  <si>
    <t>Cash Rent</t>
  </si>
  <si>
    <t>Interest - Operating</t>
  </si>
  <si>
    <t>Debt Repayments (Principal)</t>
  </si>
  <si>
    <t>Debt Payments (Interest)</t>
  </si>
  <si>
    <t>General Overhead</t>
  </si>
  <si>
    <t>Subtotal - Overhead</t>
  </si>
  <si>
    <t>Commodity</t>
  </si>
  <si>
    <t>Grazing</t>
  </si>
  <si>
    <t>UNITS</t>
  </si>
  <si>
    <t xml:space="preserve">SOLD  </t>
  </si>
  <si>
    <t xml:space="preserve">UNITS SOLD  </t>
  </si>
  <si>
    <t xml:space="preserve">PER  UNIT  </t>
  </si>
  <si>
    <t>TOTAL COSTS</t>
  </si>
  <si>
    <t>Units Per Acre</t>
  </si>
  <si>
    <t>ALTERNATIVE PRICES ($/unit)</t>
  </si>
  <si>
    <t>Avg Price =&gt;</t>
  </si>
  <si>
    <t xml:space="preserve">  NET RECEIPTS</t>
  </si>
  <si>
    <t>Labor (All)</t>
  </si>
  <si>
    <t>TOTAL LABOR COSTS</t>
  </si>
  <si>
    <t>Wages/Salaries</t>
  </si>
  <si>
    <t>Portion of Whole Farm</t>
  </si>
  <si>
    <t>FICA</t>
  </si>
  <si>
    <t>Workers Comp Ins</t>
  </si>
  <si>
    <t>OPERATING - PREHARVEST</t>
  </si>
  <si>
    <t>Subtotal - PreHarvest Costs</t>
  </si>
  <si>
    <t>FEED</t>
  </si>
  <si>
    <t>Cull Cows + Bulls</t>
  </si>
  <si>
    <t>OPERATING</t>
  </si>
  <si>
    <t>Feed</t>
  </si>
  <si>
    <t>Land Expenses</t>
  </si>
  <si>
    <t>Medical and Breeding</t>
  </si>
  <si>
    <t xml:space="preserve">PER CALF  </t>
  </si>
  <si>
    <t xml:space="preserve">WEANED  </t>
  </si>
  <si>
    <t xml:space="preserve">HEAD  </t>
  </si>
  <si>
    <t>Breeding Animals (capital purchases)</t>
  </si>
  <si>
    <t>Females</t>
  </si>
  <si>
    <t>Males</t>
  </si>
  <si>
    <t>TOTAL COSTS &amp; CAPITAL PURCHASES</t>
  </si>
  <si>
    <t>Weaning</t>
  </si>
  <si>
    <t>Percent</t>
  </si>
  <si>
    <t>Annual Cow Carrying Costs</t>
  </si>
  <si>
    <t>Weight (lbs)</t>
  </si>
  <si>
    <t>BREAKEVEN ANALYSIS - PER POUND SALE PRICE FOR A CALF TO BREAKEVEN</t>
  </si>
  <si>
    <t>Calculation: annual cow costs divided by weaning weight divided by weaning percent.</t>
  </si>
  <si>
    <t>Seed &amp; Planting</t>
  </si>
  <si>
    <t>Fertilizer &amp; Custom Application</t>
  </si>
  <si>
    <t>Chemicals &amp; Custom Application</t>
  </si>
  <si>
    <t>Irrigation - Assessments/Water/Repairs</t>
  </si>
  <si>
    <t>Harvest, includes Hauling</t>
  </si>
  <si>
    <t xml:space="preserve">PER  </t>
  </si>
  <si>
    <t xml:space="preserve">COW  </t>
  </si>
  <si>
    <t>Subtotal - Operating Costs</t>
  </si>
  <si>
    <t>Revenue Insurance</t>
  </si>
  <si>
    <t>Risk Management - Revenue Insurance</t>
  </si>
  <si>
    <t>CROP 1</t>
  </si>
  <si>
    <t>CROP 2</t>
  </si>
  <si>
    <t>CROP 5</t>
  </si>
  <si>
    <t>CROP 4</t>
  </si>
  <si>
    <t>CROP 3</t>
  </si>
  <si>
    <t>Available at https://ABM.extension.colostate.edu.</t>
  </si>
  <si>
    <t>Minimum Monthly Bank Balance</t>
  </si>
  <si>
    <t>Application 1</t>
  </si>
  <si>
    <t>Application 2</t>
  </si>
  <si>
    <t>Application 3</t>
  </si>
  <si>
    <t>Application 4</t>
  </si>
  <si>
    <t>Total Costs Per Acre for Application 1</t>
  </si>
  <si>
    <t>CHEMICAL NAME</t>
  </si>
  <si>
    <t xml:space="preserve">UNITS  </t>
  </si>
  <si>
    <t xml:space="preserve">COST  </t>
  </si>
  <si>
    <t>Total Costs Per Acre for Application 4</t>
  </si>
  <si>
    <t>Total Costs Per Acre for Application 2</t>
  </si>
  <si>
    <t>Total Costs Per Acre for Application 3</t>
  </si>
  <si>
    <r>
      <rPr>
        <b/>
        <sz val="12"/>
        <color indexed="8"/>
        <rFont val="Calibri"/>
        <family val="2"/>
      </rPr>
      <t xml:space="preserve">CHEMICAL INPUT PAGE: </t>
    </r>
    <r>
      <rPr>
        <b/>
        <sz val="11"/>
        <color indexed="8"/>
        <rFont val="Calibri"/>
        <family val="2"/>
      </rPr>
      <t xml:space="preserve"> For each crop and each application, enter the chemical name, the units of measure (e.g. oz, lbs), cost per unit of the chemical (if application is included on this page, do not enter application costs on the "crop input" worksheet), and number of units applied per acre.</t>
    </r>
  </si>
  <si>
    <t>BREAKEVEN ANALYSIS - PER ACRE RETURNS FOR PRIMARY CROP OVER TOTAL COSTS ($/ACRE)</t>
  </si>
  <si>
    <t>Beta Test</t>
  </si>
  <si>
    <t>Cows</t>
  </si>
  <si>
    <t>PROJECTED CASH FLOW STATEMENT   -</t>
  </si>
  <si>
    <r>
      <rPr>
        <b/>
        <sz val="22"/>
        <color indexed="17"/>
        <rFont val="Comic Sans MS"/>
        <family val="4"/>
      </rPr>
      <t>E</t>
    </r>
    <r>
      <rPr>
        <b/>
        <sz val="14"/>
        <color indexed="8"/>
        <rFont val="Comic Sans MS"/>
        <family val="4"/>
      </rPr>
      <t xml:space="preserve">nterprise </t>
    </r>
    <r>
      <rPr>
        <b/>
        <sz val="22"/>
        <color indexed="17"/>
        <rFont val="Comic Sans MS"/>
        <family val="4"/>
      </rPr>
      <t>P</t>
    </r>
    <r>
      <rPr>
        <b/>
        <sz val="14"/>
        <color indexed="8"/>
        <rFont val="Comic Sans MS"/>
        <family val="4"/>
      </rPr>
      <t xml:space="preserve">rofitability and </t>
    </r>
    <r>
      <rPr>
        <b/>
        <sz val="22"/>
        <color indexed="17"/>
        <rFont val="Comic Sans MS"/>
        <family val="4"/>
      </rPr>
      <t>I</t>
    </r>
    <r>
      <rPr>
        <b/>
        <sz val="14"/>
        <color indexed="8"/>
        <rFont val="Comic Sans MS"/>
        <family val="4"/>
      </rPr>
      <t xml:space="preserve">nput </t>
    </r>
    <r>
      <rPr>
        <b/>
        <sz val="22"/>
        <color indexed="17"/>
        <rFont val="Comic Sans MS"/>
        <family val="4"/>
      </rPr>
      <t>C</t>
    </r>
    <r>
      <rPr>
        <b/>
        <sz val="14"/>
        <color indexed="8"/>
        <rFont val="Comic Sans MS"/>
        <family val="4"/>
      </rPr>
      <t>ontrol, v1</t>
    </r>
  </si>
  <si>
    <t>Region of State</t>
  </si>
  <si>
    <t>Authors:  Jeffrey E. Tranel, Jenny Beiermann, and R. Brent Young. December 2022.</t>
  </si>
  <si>
    <t>LIVESTOCK ENTERPRISE 1</t>
  </si>
  <si>
    <t>Enterprise</t>
  </si>
  <si>
    <t>Note:  The cow-calf enterprise typically ends at the time the calves are ready for sale (e.g. weaning). One exception in this budget pertains to the heifer calves retained for replacements.</t>
  </si>
  <si>
    <t>Seeding Units</t>
  </si>
  <si>
    <t>Seed Count</t>
  </si>
  <si>
    <t>Number</t>
  </si>
  <si>
    <t>Subtotal of Livestock Grazing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</si>
</sst>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0.00_);[Red]\(0.00\)"/>
    <numFmt numFmtId="165" formatCode="_(* #,##0_);_(* \(#,##0\);_(* &quot;-&quot;??_);_(@_)"/>
    <numFmt numFmtId="166" formatCode="0_)"/>
    <numFmt numFmtId="167" formatCode="0.00_)"/>
    <numFmt numFmtId="168" formatCode="#,##0.0000_);[Red]\(#,##0.0000\)"/>
  </numFmts>
  <fonts count="63" x14ac:knownFonts="1">
    <font>
      <sz val="11"/>
      <color theme="1"/>
      <name val="Calibri"/>
      <family val="2"/>
    </font>
    <font>
      <b/>
      <sz val="11"/>
      <color indexed="8"/>
      <name val="Calibri"/>
      <family val="2"/>
    </font>
    <font>
      <sz val="11"/>
      <name val="Calibri"/>
      <family val="2"/>
    </font>
    <font>
      <b/>
      <sz val="14"/>
      <name val="Arial Rounded MT Bold"/>
      <family val="2"/>
    </font>
    <font>
      <b/>
      <sz val="11"/>
      <name val="Calibri"/>
      <family val="2"/>
    </font>
    <font>
      <sz val="10"/>
      <name val="Calibri"/>
      <family val="2"/>
    </font>
    <font>
      <b/>
      <sz val="10"/>
      <name val="Calibri"/>
      <family val="2"/>
    </font>
    <font>
      <sz val="12"/>
      <name val="Helv"/>
    </font>
    <font>
      <sz val="10"/>
      <name val="Arial"/>
      <family val="2"/>
    </font>
    <font>
      <b/>
      <sz val="12"/>
      <color indexed="8"/>
      <name val="Calibri"/>
      <family val="2"/>
    </font>
    <font>
      <sz val="9"/>
      <color indexed="81"/>
      <name val="Tahoma"/>
      <family val="2"/>
    </font>
    <font>
      <b/>
      <sz val="12"/>
      <name val="Calibri"/>
      <family val="2"/>
    </font>
    <font>
      <b/>
      <sz val="9"/>
      <color indexed="81"/>
      <name val="Tahoma"/>
      <family val="2"/>
    </font>
    <font>
      <sz val="10"/>
      <color indexed="81"/>
      <name val="Tahoma"/>
      <family val="2"/>
    </font>
    <font>
      <b/>
      <sz val="14"/>
      <color indexed="8"/>
      <name val="Comic Sans MS"/>
      <family val="4"/>
    </font>
    <font>
      <b/>
      <sz val="22"/>
      <color indexed="17"/>
      <name val="Comic Sans MS"/>
      <family val="4"/>
    </font>
    <font>
      <sz val="11"/>
      <color theme="1"/>
      <name val="Calibri"/>
      <family val="2"/>
    </font>
    <font>
      <sz val="11"/>
      <color theme="1"/>
      <name val="Calibri"/>
      <family val="2"/>
      <scheme val="minor"/>
    </font>
    <font>
      <b/>
      <sz val="11"/>
      <color theme="1"/>
      <name val="Calibri"/>
      <family val="2"/>
    </font>
    <font>
      <sz val="10"/>
      <color theme="1"/>
      <name val="Calibri"/>
      <family val="2"/>
    </font>
    <font>
      <b/>
      <sz val="10"/>
      <color theme="1"/>
      <name val="Calibri"/>
      <family val="2"/>
    </font>
    <font>
      <sz val="11"/>
      <color rgb="FF0000FF"/>
      <name val="Calibri"/>
      <family val="2"/>
    </font>
    <font>
      <i/>
      <sz val="10"/>
      <color rgb="FF0000FF"/>
      <name val="Calibri"/>
      <family val="2"/>
    </font>
    <font>
      <b/>
      <sz val="11"/>
      <color theme="0"/>
      <name val="Calibri"/>
      <family val="2"/>
    </font>
    <font>
      <sz val="9"/>
      <color theme="1"/>
      <name val="Calibri"/>
      <family val="2"/>
    </font>
    <font>
      <b/>
      <sz val="12"/>
      <color theme="1"/>
      <name val="Calibri"/>
      <family val="2"/>
    </font>
    <font>
      <b/>
      <i/>
      <sz val="8"/>
      <color rgb="FFFF0000"/>
      <name val="Calibri"/>
      <family val="2"/>
    </font>
    <font>
      <b/>
      <sz val="11"/>
      <color rgb="FFFF0000"/>
      <name val="Calibri"/>
      <family val="2"/>
    </font>
    <font>
      <sz val="10"/>
      <color rgb="FF00B050"/>
      <name val="Calibri"/>
      <family val="2"/>
    </font>
    <font>
      <i/>
      <sz val="10"/>
      <color theme="1"/>
      <name val="Calibri"/>
      <family val="2"/>
    </font>
    <font>
      <sz val="10"/>
      <color rgb="FF0000FF"/>
      <name val="Calibri"/>
      <family val="2"/>
    </font>
    <font>
      <b/>
      <sz val="10"/>
      <color rgb="FF00B050"/>
      <name val="Calibri"/>
      <family val="2"/>
    </font>
    <font>
      <i/>
      <sz val="9"/>
      <color rgb="FF0000FF"/>
      <name val="Calibri"/>
      <family val="2"/>
    </font>
    <font>
      <sz val="10"/>
      <name val="Calibri"/>
      <family val="2"/>
      <scheme val="minor"/>
    </font>
    <font>
      <sz val="10"/>
      <color indexed="12"/>
      <name val="Calibri"/>
      <family val="2"/>
      <scheme val="minor"/>
    </font>
    <font>
      <sz val="10"/>
      <color rgb="FF0000FF"/>
      <name val="Calibri"/>
      <family val="2"/>
      <scheme val="minor"/>
    </font>
    <font>
      <b/>
      <i/>
      <sz val="9"/>
      <color rgb="FFFF0000"/>
      <name val="Calibri"/>
      <family val="2"/>
    </font>
    <font>
      <b/>
      <sz val="9"/>
      <color rgb="FF008000"/>
      <name val="Calibri"/>
      <family val="2"/>
    </font>
    <font>
      <b/>
      <i/>
      <sz val="12"/>
      <color rgb="FF008000"/>
      <name val="Calibri"/>
      <family val="2"/>
    </font>
    <font>
      <i/>
      <sz val="9"/>
      <color theme="1"/>
      <name val="Calibri"/>
      <family val="2"/>
    </font>
    <font>
      <sz val="10"/>
      <color rgb="FF3333FF"/>
      <name val="Calibri"/>
      <family val="2"/>
    </font>
    <font>
      <b/>
      <sz val="10"/>
      <color rgb="FF008000"/>
      <name val="Calibri"/>
      <family val="2"/>
    </font>
    <font>
      <sz val="9"/>
      <name val="Calibri"/>
      <family val="2"/>
      <scheme val="minor"/>
    </font>
    <font>
      <b/>
      <sz val="10"/>
      <name val="Calibri"/>
      <family val="2"/>
      <scheme val="minor"/>
    </font>
    <font>
      <b/>
      <sz val="14"/>
      <color rgb="FF009900"/>
      <name val="Calibri"/>
      <family val="2"/>
    </font>
    <font>
      <i/>
      <sz val="8"/>
      <color theme="1"/>
      <name val="Calibri"/>
      <family val="2"/>
    </font>
    <font>
      <b/>
      <sz val="11"/>
      <color theme="1" tint="4.9989318521683403E-2"/>
      <name val="Calibri"/>
      <family val="2"/>
    </font>
    <font>
      <sz val="11"/>
      <color theme="1" tint="4.9989318521683403E-2"/>
      <name val="Calibri"/>
      <family val="2"/>
    </font>
    <font>
      <i/>
      <sz val="9"/>
      <color theme="1" tint="4.9989318521683403E-2"/>
      <name val="Calibri"/>
      <family val="2"/>
    </font>
    <font>
      <b/>
      <sz val="10"/>
      <color theme="1" tint="4.9989318521683403E-2"/>
      <name val="Calibri"/>
      <family val="2"/>
    </font>
    <font>
      <sz val="10"/>
      <color theme="1" tint="4.9989318521683403E-2"/>
      <name val="Calibri"/>
      <family val="2"/>
    </font>
    <font>
      <b/>
      <sz val="14"/>
      <color rgb="FF008000"/>
      <name val="Comic Sans MS"/>
      <family val="4"/>
    </font>
    <font>
      <b/>
      <sz val="12"/>
      <color rgb="FF009900"/>
      <name val="Calibri"/>
      <family val="2"/>
    </font>
    <font>
      <b/>
      <sz val="16"/>
      <color rgb="FF008000"/>
      <name val="Calibri"/>
      <family val="2"/>
    </font>
    <font>
      <sz val="16"/>
      <color rgb="FF008000"/>
      <name val="Calibri"/>
      <family val="2"/>
    </font>
    <font>
      <b/>
      <sz val="12"/>
      <color rgb="FF7030A0"/>
      <name val="Calibri"/>
      <family val="2"/>
    </font>
    <font>
      <b/>
      <sz val="8"/>
      <color rgb="FF008000"/>
      <name val="Calibri"/>
      <family val="2"/>
    </font>
    <font>
      <b/>
      <sz val="9"/>
      <color rgb="FFFF0000"/>
      <name val="Calibri"/>
      <family val="2"/>
    </font>
    <font>
      <b/>
      <i/>
      <sz val="10"/>
      <color rgb="FFFF0000"/>
      <name val="Calibri"/>
      <family val="2"/>
    </font>
    <font>
      <b/>
      <sz val="14"/>
      <color theme="1"/>
      <name val="Calibri"/>
      <family val="2"/>
    </font>
    <font>
      <sz val="11"/>
      <color theme="0"/>
      <name val="Calibri"/>
      <family val="2"/>
    </font>
    <font>
      <b/>
      <sz val="12"/>
      <color rgb="FF008000"/>
      <name val="Calibri"/>
      <family val="2"/>
    </font>
    <font>
      <b/>
      <sz val="8"/>
      <color rgb="FFFF0000"/>
      <name val="Calibri"/>
      <family val="2"/>
    </font>
  </fonts>
  <fills count="25">
    <fill>
      <patternFill patternType="none"/>
    </fill>
    <fill>
      <patternFill patternType="gray125"/>
    </fill>
    <fill>
      <patternFill patternType="solid">
        <fgColor theme="8"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CC"/>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2" tint="-0.74999237037263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8000"/>
        <bgColor indexed="64"/>
      </patternFill>
    </fill>
    <fill>
      <patternFill patternType="solid">
        <fgColor theme="6" tint="0.39997558519241921"/>
        <bgColor indexed="64"/>
      </patternFill>
    </fill>
    <fill>
      <patternFill patternType="solid">
        <fgColor theme="1"/>
        <bgColor indexed="64"/>
      </patternFill>
    </fill>
    <fill>
      <patternFill patternType="solid">
        <fgColor rgb="FFFF0000"/>
        <bgColor indexed="64"/>
      </patternFill>
    </fill>
    <fill>
      <patternFill patternType="solid">
        <fgColor theme="5" tint="0.79998168889431442"/>
        <bgColor indexed="64"/>
      </patternFill>
    </fill>
    <fill>
      <patternFill patternType="solid">
        <fgColor rgb="FF7030A0"/>
        <bgColor indexed="64"/>
      </patternFill>
    </fill>
  </fills>
  <borders count="42">
    <border>
      <left/>
      <right/>
      <top/>
      <bottom/>
      <diagonal/>
    </border>
    <border>
      <left/>
      <right/>
      <top style="medium">
        <color indexed="64"/>
      </top>
      <bottom/>
      <diagonal/>
    </border>
    <border>
      <left/>
      <right/>
      <top/>
      <bottom style="medium">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indexed="64"/>
      </bottom>
      <diagonal/>
    </border>
    <border>
      <left/>
      <right/>
      <top/>
      <bottom style="thin">
        <color indexed="8"/>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medium">
        <color indexed="64"/>
      </bottom>
      <diagonal/>
    </border>
    <border>
      <left/>
      <right/>
      <top style="double">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tted">
        <color indexed="64"/>
      </top>
      <bottom/>
      <diagonal/>
    </border>
    <border>
      <left/>
      <right/>
      <top style="hair">
        <color indexed="64"/>
      </top>
      <bottom/>
      <diagonal/>
    </border>
    <border>
      <left/>
      <right/>
      <top/>
      <bottom style="hair">
        <color indexed="64"/>
      </bottom>
      <diagonal/>
    </border>
  </borders>
  <cellStyleXfs count="11">
    <xf numFmtId="0" fontId="0" fillId="0" borderId="0"/>
    <xf numFmtId="43" fontId="16" fillId="0" borderId="0" applyFont="0" applyFill="0" applyBorder="0" applyAlignment="0" applyProtection="0"/>
    <xf numFmtId="43" fontId="8"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7" fillId="0" borderId="0" applyFont="0" applyFill="0" applyBorder="0" applyAlignment="0" applyProtection="0"/>
    <xf numFmtId="0" fontId="8" fillId="0" borderId="0"/>
    <xf numFmtId="0" fontId="17" fillId="0" borderId="0"/>
    <xf numFmtId="0" fontId="7" fillId="0" borderId="0"/>
    <xf numFmtId="9" fontId="16" fillId="0" borderId="0" applyFont="0" applyFill="0" applyBorder="0" applyAlignment="0" applyProtection="0"/>
    <xf numFmtId="9" fontId="8" fillId="0" borderId="0" applyFont="0" applyFill="0" applyBorder="0" applyAlignment="0" applyProtection="0"/>
  </cellStyleXfs>
  <cellXfs count="497">
    <xf numFmtId="0" fontId="0" fillId="0" borderId="0" xfId="0"/>
    <xf numFmtId="0" fontId="0" fillId="0" borderId="0" xfId="0" applyAlignment="1">
      <alignment vertical="center"/>
    </xf>
    <xf numFmtId="0" fontId="18" fillId="0" borderId="0" xfId="0" applyFont="1" applyAlignment="1">
      <alignment vertical="center"/>
    </xf>
    <xf numFmtId="0" fontId="18" fillId="0" borderId="1"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9" fillId="0" borderId="2" xfId="0" applyFont="1" applyBorder="1" applyAlignment="1">
      <alignment vertical="center"/>
    </xf>
    <xf numFmtId="0" fontId="19" fillId="0" borderId="0" xfId="0" applyFont="1" applyAlignment="1">
      <alignment horizontal="center" vertical="center"/>
    </xf>
    <xf numFmtId="8" fontId="19" fillId="0" borderId="0" xfId="0" applyNumberFormat="1" applyFont="1" applyAlignment="1">
      <alignment vertical="center"/>
    </xf>
    <xf numFmtId="40" fontId="19" fillId="0" borderId="0" xfId="0" applyNumberFormat="1" applyFont="1" applyAlignment="1">
      <alignment vertical="center"/>
    </xf>
    <xf numFmtId="0" fontId="19" fillId="0" borderId="3" xfId="0" applyFont="1" applyBorder="1" applyAlignment="1">
      <alignment vertical="center"/>
    </xf>
    <xf numFmtId="0" fontId="19" fillId="0" borderId="4" xfId="0" applyFont="1" applyBorder="1" applyAlignment="1">
      <alignment vertical="center"/>
    </xf>
    <xf numFmtId="0" fontId="0" fillId="2" borderId="0" xfId="0" applyFill="1" applyAlignment="1">
      <alignment vertical="center"/>
    </xf>
    <xf numFmtId="0" fontId="0" fillId="3" borderId="0" xfId="0" applyFill="1" applyAlignment="1">
      <alignment vertical="center"/>
    </xf>
    <xf numFmtId="0" fontId="0" fillId="4" borderId="0" xfId="0" applyFill="1" applyAlignment="1">
      <alignment vertical="center"/>
    </xf>
    <xf numFmtId="0" fontId="0" fillId="5" borderId="0" xfId="0" applyFill="1" applyAlignment="1">
      <alignment vertical="center"/>
    </xf>
    <xf numFmtId="0" fontId="21" fillId="6" borderId="5" xfId="0" applyFont="1" applyFill="1" applyBorder="1" applyAlignment="1">
      <alignment horizontal="center" vertical="center"/>
    </xf>
    <xf numFmtId="40" fontId="21" fillId="7" borderId="5" xfId="1" applyNumberFormat="1" applyFont="1" applyFill="1" applyBorder="1" applyAlignment="1">
      <alignment horizontal="center" vertical="center"/>
    </xf>
    <xf numFmtId="9" fontId="22" fillId="0" borderId="6" xfId="0" applyNumberFormat="1" applyFont="1" applyBorder="1" applyAlignment="1">
      <alignment horizontal="center" vertical="center"/>
    </xf>
    <xf numFmtId="0" fontId="23" fillId="8" borderId="0" xfId="0" applyFont="1" applyFill="1" applyAlignment="1">
      <alignment vertical="center"/>
    </xf>
    <xf numFmtId="38" fontId="19" fillId="0" borderId="0" xfId="0" applyNumberFormat="1" applyFont="1" applyAlignment="1">
      <alignment vertical="center"/>
    </xf>
    <xf numFmtId="0" fontId="21" fillId="3" borderId="0" xfId="0" applyFont="1" applyFill="1" applyAlignment="1">
      <alignment vertical="center"/>
    </xf>
    <xf numFmtId="0" fontId="21" fillId="7" borderId="5" xfId="0" applyFont="1" applyFill="1" applyBorder="1" applyAlignment="1">
      <alignment horizontal="center" vertical="center"/>
    </xf>
    <xf numFmtId="0" fontId="24" fillId="0" borderId="0" xfId="0" applyFont="1" applyAlignment="1">
      <alignment vertical="center"/>
    </xf>
    <xf numFmtId="0" fontId="0" fillId="9" borderId="0" xfId="0" applyFill="1" applyAlignment="1">
      <alignment horizontal="left" vertical="center"/>
    </xf>
    <xf numFmtId="0" fontId="23" fillId="8" borderId="0" xfId="0" applyFont="1" applyFill="1" applyAlignment="1">
      <alignment horizontal="center" vertical="center"/>
    </xf>
    <xf numFmtId="0" fontId="23" fillId="10" borderId="0" xfId="0" applyFont="1" applyFill="1" applyAlignment="1">
      <alignment vertical="center"/>
    </xf>
    <xf numFmtId="0" fontId="0" fillId="11" borderId="0" xfId="0" applyFill="1" applyAlignment="1">
      <alignment vertical="center"/>
    </xf>
    <xf numFmtId="0" fontId="23" fillId="10" borderId="0" xfId="0" applyFont="1" applyFill="1" applyAlignment="1">
      <alignment horizontal="left" vertical="center"/>
    </xf>
    <xf numFmtId="0" fontId="0" fillId="9" borderId="0" xfId="0" applyFill="1" applyAlignment="1">
      <alignment vertical="center"/>
    </xf>
    <xf numFmtId="0" fontId="23" fillId="12" borderId="0" xfId="0" applyFont="1" applyFill="1" applyAlignment="1">
      <alignment vertical="center"/>
    </xf>
    <xf numFmtId="0" fontId="2" fillId="3" borderId="0" xfId="0" applyFont="1" applyFill="1" applyAlignment="1">
      <alignment vertical="center"/>
    </xf>
    <xf numFmtId="0" fontId="23" fillId="13" borderId="0" xfId="0" applyFont="1" applyFill="1" applyAlignment="1">
      <alignment vertical="center"/>
    </xf>
    <xf numFmtId="0" fontId="2" fillId="6" borderId="0" xfId="0" applyFont="1" applyFill="1" applyAlignment="1">
      <alignment vertical="center"/>
    </xf>
    <xf numFmtId="0" fontId="0" fillId="6" borderId="0" xfId="0" applyFill="1" applyAlignment="1">
      <alignment vertical="center"/>
    </xf>
    <xf numFmtId="0" fontId="23" fillId="14" borderId="0" xfId="0" applyFont="1" applyFill="1" applyAlignment="1">
      <alignment vertical="center"/>
    </xf>
    <xf numFmtId="0" fontId="0" fillId="15" borderId="0" xfId="0" applyFill="1" applyAlignment="1">
      <alignment vertical="center"/>
    </xf>
    <xf numFmtId="0" fontId="23" fillId="16" borderId="0" xfId="0" applyFont="1" applyFill="1" applyAlignment="1">
      <alignment vertical="center"/>
    </xf>
    <xf numFmtId="0" fontId="25" fillId="0" borderId="0" xfId="0" applyFont="1" applyAlignment="1">
      <alignment vertical="center"/>
    </xf>
    <xf numFmtId="0" fontId="0" fillId="17" borderId="0" xfId="0" applyFill="1"/>
    <xf numFmtId="0" fontId="0" fillId="17" borderId="0" xfId="0" applyFill="1" applyAlignment="1">
      <alignment horizontal="justify" vertical="top" wrapText="1"/>
    </xf>
    <xf numFmtId="0" fontId="25" fillId="17" borderId="0" xfId="0" applyFont="1" applyFill="1" applyAlignment="1">
      <alignment vertical="center"/>
    </xf>
    <xf numFmtId="0" fontId="25" fillId="17" borderId="0" xfId="0" applyFont="1" applyFill="1"/>
    <xf numFmtId="0" fontId="0" fillId="17" borderId="0" xfId="0" applyFill="1" applyAlignment="1">
      <alignment vertical="top"/>
    </xf>
    <xf numFmtId="0" fontId="0" fillId="17" borderId="2" xfId="0" applyFill="1" applyBorder="1"/>
    <xf numFmtId="0" fontId="0" fillId="17" borderId="0" xfId="0" applyFill="1" applyAlignment="1">
      <alignment horizontal="left" vertical="top"/>
    </xf>
    <xf numFmtId="0" fontId="18" fillId="0" borderId="0" xfId="0" applyFont="1" applyAlignment="1">
      <alignment vertical="top"/>
    </xf>
    <xf numFmtId="0" fontId="0" fillId="0" borderId="0" xfId="0" applyAlignment="1">
      <alignment horizontal="right" vertical="center"/>
    </xf>
    <xf numFmtId="0" fontId="26" fillId="0" borderId="0" xfId="0" applyFont="1" applyAlignment="1">
      <alignment horizontal="left" vertical="center" wrapText="1"/>
    </xf>
    <xf numFmtId="0" fontId="23" fillId="8" borderId="0" xfId="0" applyFont="1" applyFill="1" applyAlignment="1">
      <alignment horizontal="left" vertical="center"/>
    </xf>
    <xf numFmtId="0" fontId="27" fillId="0" borderId="0" xfId="0" applyFont="1" applyAlignment="1">
      <alignment horizontal="right" vertical="center"/>
    </xf>
    <xf numFmtId="0" fontId="24" fillId="0" borderId="0" xfId="0" applyFont="1" applyAlignment="1">
      <alignment horizontal="center" vertical="center"/>
    </xf>
    <xf numFmtId="9" fontId="24" fillId="0" borderId="0" xfId="0" applyNumberFormat="1" applyFont="1" applyAlignment="1">
      <alignment horizontal="center" vertical="center"/>
    </xf>
    <xf numFmtId="0" fontId="2" fillId="5" borderId="0" xfId="0" applyFont="1" applyFill="1" applyAlignment="1">
      <alignment vertical="center"/>
    </xf>
    <xf numFmtId="9" fontId="0" fillId="9" borderId="0" xfId="0" applyNumberFormat="1" applyFill="1" applyAlignment="1">
      <alignment horizontal="center" vertical="center"/>
    </xf>
    <xf numFmtId="9" fontId="0" fillId="4" borderId="0" xfId="0" applyNumberFormat="1" applyFill="1" applyAlignment="1">
      <alignment horizontal="center" vertical="center"/>
    </xf>
    <xf numFmtId="0" fontId="0" fillId="4" borderId="0" xfId="0" applyFill="1" applyAlignment="1">
      <alignment horizontal="center" vertical="center"/>
    </xf>
    <xf numFmtId="0" fontId="19" fillId="0" borderId="0" xfId="0" applyFont="1" applyAlignment="1">
      <alignment horizontal="left" vertical="center"/>
    </xf>
    <xf numFmtId="0" fontId="19" fillId="0" borderId="7" xfId="0" applyFont="1" applyBorder="1" applyAlignment="1">
      <alignment vertical="center"/>
    </xf>
    <xf numFmtId="0" fontId="19" fillId="0" borderId="1" xfId="0" applyFont="1" applyBorder="1" applyAlignment="1">
      <alignment vertical="center"/>
    </xf>
    <xf numFmtId="0" fontId="19" fillId="0" borderId="1" xfId="0" applyFont="1" applyBorder="1" applyAlignment="1">
      <alignment horizontal="right" vertical="center"/>
    </xf>
    <xf numFmtId="0" fontId="19" fillId="0" borderId="1" xfId="0" applyFont="1" applyBorder="1" applyAlignment="1">
      <alignment horizontal="center" vertical="center"/>
    </xf>
    <xf numFmtId="0" fontId="19" fillId="0" borderId="8" xfId="0" applyFont="1" applyBorder="1" applyAlignment="1">
      <alignment vertical="center"/>
    </xf>
    <xf numFmtId="0" fontId="19" fillId="0" borderId="9" xfId="0" applyFont="1" applyBorder="1" applyAlignment="1">
      <alignment vertical="center"/>
    </xf>
    <xf numFmtId="0" fontId="19" fillId="0" borderId="4" xfId="0" applyFont="1" applyBorder="1" applyAlignment="1">
      <alignment horizontal="right" vertical="center"/>
    </xf>
    <xf numFmtId="0" fontId="19" fillId="0" borderId="6"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20" fillId="0" borderId="1" xfId="0" applyFont="1" applyBorder="1" applyAlignment="1">
      <alignment vertical="center"/>
    </xf>
    <xf numFmtId="0" fontId="28"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horizontal="right" vertical="center"/>
    </xf>
    <xf numFmtId="8" fontId="19" fillId="0" borderId="2" xfId="0" applyNumberFormat="1" applyFont="1" applyBorder="1" applyAlignment="1">
      <alignment vertical="center"/>
    </xf>
    <xf numFmtId="38" fontId="30" fillId="0" borderId="3" xfId="0" applyNumberFormat="1" applyFont="1" applyBorder="1" applyAlignment="1">
      <alignment horizontal="center" vertical="center"/>
    </xf>
    <xf numFmtId="0" fontId="19" fillId="0" borderId="3" xfId="0" applyFont="1" applyBorder="1" applyAlignment="1">
      <alignment horizontal="center" vertical="center"/>
    </xf>
    <xf numFmtId="8" fontId="30" fillId="0" borderId="3" xfId="0" applyNumberFormat="1" applyFont="1" applyBorder="1" applyAlignment="1">
      <alignment horizontal="center" vertical="center"/>
    </xf>
    <xf numFmtId="8" fontId="19" fillId="0" borderId="3" xfId="0" applyNumberFormat="1" applyFont="1" applyBorder="1" applyAlignment="1">
      <alignment vertical="center"/>
    </xf>
    <xf numFmtId="0" fontId="19" fillId="0" borderId="3" xfId="0" applyFont="1" applyBorder="1" applyAlignment="1">
      <alignment horizontal="left" vertical="center"/>
    </xf>
    <xf numFmtId="0" fontId="19" fillId="0" borderId="8"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12" xfId="0" applyFont="1" applyBorder="1" applyAlignment="1">
      <alignment horizontal="center" vertical="center"/>
    </xf>
    <xf numFmtId="0" fontId="31"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vertical="center" wrapText="1"/>
    </xf>
    <xf numFmtId="0" fontId="19" fillId="0" borderId="0" xfId="0" applyFont="1" applyAlignment="1">
      <alignment horizontal="left" vertical="center" wrapText="1" indent="3"/>
    </xf>
    <xf numFmtId="0" fontId="19" fillId="0" borderId="0" xfId="0" applyFont="1" applyAlignment="1">
      <alignment horizontal="left" vertical="center" wrapText="1" indent="7"/>
    </xf>
    <xf numFmtId="6" fontId="19" fillId="0" borderId="0" xfId="0" applyNumberFormat="1" applyFont="1" applyAlignment="1">
      <alignment vertical="center"/>
    </xf>
    <xf numFmtId="49" fontId="19" fillId="0" borderId="0" xfId="0" applyNumberFormat="1" applyFont="1" applyAlignment="1">
      <alignment horizontal="left" vertical="center" indent="2"/>
    </xf>
    <xf numFmtId="9" fontId="32" fillId="0" borderId="0" xfId="0" applyNumberFormat="1" applyFont="1" applyAlignment="1">
      <alignment horizontal="center" vertical="center"/>
    </xf>
    <xf numFmtId="165" fontId="33" fillId="0" borderId="4" xfId="2" applyNumberFormat="1" applyFont="1" applyBorder="1" applyAlignment="1" applyProtection="1">
      <alignment horizontal="right" vertical="center"/>
    </xf>
    <xf numFmtId="165" fontId="33" fillId="0" borderId="0" xfId="2" applyNumberFormat="1" applyFont="1" applyBorder="1" applyAlignment="1" applyProtection="1">
      <alignment horizontal="right" vertical="center"/>
    </xf>
    <xf numFmtId="40" fontId="34" fillId="7" borderId="5" xfId="2" applyNumberFormat="1" applyFont="1" applyFill="1" applyBorder="1" applyAlignment="1" applyProtection="1">
      <alignment horizontal="right" vertical="center"/>
      <protection locked="0"/>
    </xf>
    <xf numFmtId="38" fontId="34" fillId="7" borderId="5" xfId="8" applyNumberFormat="1" applyFont="1" applyFill="1" applyBorder="1" applyAlignment="1" applyProtection="1">
      <alignment horizontal="right" vertical="center"/>
      <protection locked="0"/>
    </xf>
    <xf numFmtId="38" fontId="33" fillId="0" borderId="0" xfId="2" applyNumberFormat="1" applyFont="1" applyBorder="1" applyAlignment="1" applyProtection="1">
      <alignment vertical="center"/>
    </xf>
    <xf numFmtId="40" fontId="34" fillId="0" borderId="0" xfId="2" applyNumberFormat="1" applyFont="1" applyFill="1" applyBorder="1" applyAlignment="1" applyProtection="1">
      <alignment horizontal="right" vertical="center"/>
    </xf>
    <xf numFmtId="40" fontId="34" fillId="0" borderId="3" xfId="2" applyNumberFormat="1" applyFont="1" applyFill="1" applyBorder="1" applyAlignment="1" applyProtection="1">
      <alignment horizontal="right" vertical="center"/>
    </xf>
    <xf numFmtId="40" fontId="33" fillId="0" borderId="3" xfId="2" applyNumberFormat="1" applyFont="1" applyFill="1" applyBorder="1" applyAlignment="1" applyProtection="1">
      <alignment vertical="center"/>
    </xf>
    <xf numFmtId="38" fontId="33" fillId="0" borderId="3" xfId="2" applyNumberFormat="1" applyFont="1" applyFill="1" applyBorder="1" applyAlignment="1" applyProtection="1">
      <alignment vertical="center"/>
    </xf>
    <xf numFmtId="38" fontId="34" fillId="7" borderId="5" xfId="2" applyNumberFormat="1" applyFont="1" applyFill="1" applyBorder="1" applyAlignment="1" applyProtection="1">
      <alignment vertical="center"/>
      <protection locked="0"/>
    </xf>
    <xf numFmtId="40" fontId="35" fillId="7" borderId="5" xfId="2" applyNumberFormat="1" applyFont="1" applyFill="1" applyBorder="1" applyAlignment="1" applyProtection="1">
      <alignment vertical="center"/>
      <protection locked="0"/>
    </xf>
    <xf numFmtId="38" fontId="34" fillId="7" borderId="5" xfId="8" applyNumberFormat="1" applyFont="1" applyFill="1" applyBorder="1" applyAlignment="1" applyProtection="1">
      <alignment vertical="center"/>
      <protection locked="0"/>
    </xf>
    <xf numFmtId="40" fontId="33" fillId="0" borderId="0" xfId="2" applyNumberFormat="1" applyFont="1" applyFill="1" applyBorder="1" applyAlignment="1" applyProtection="1">
      <alignment vertical="center"/>
    </xf>
    <xf numFmtId="38" fontId="34" fillId="0" borderId="13" xfId="2" applyNumberFormat="1" applyFont="1" applyFill="1" applyBorder="1" applyAlignment="1" applyProtection="1">
      <alignment vertical="center"/>
    </xf>
    <xf numFmtId="40" fontId="33" fillId="0" borderId="13" xfId="2" applyNumberFormat="1" applyFont="1" applyFill="1" applyBorder="1" applyAlignment="1" applyProtection="1">
      <alignment vertical="center"/>
    </xf>
    <xf numFmtId="40" fontId="34" fillId="7" borderId="5" xfId="8" applyNumberFormat="1" applyFont="1" applyFill="1" applyBorder="1" applyAlignment="1" applyProtection="1">
      <alignment vertical="center"/>
      <protection locked="0"/>
    </xf>
    <xf numFmtId="38" fontId="33" fillId="0" borderId="0" xfId="2" applyNumberFormat="1" applyFont="1" applyFill="1" applyBorder="1" applyAlignment="1" applyProtection="1">
      <alignment vertical="center"/>
    </xf>
    <xf numFmtId="40" fontId="33" fillId="0" borderId="3" xfId="2" applyNumberFormat="1" applyFont="1" applyBorder="1" applyAlignment="1" applyProtection="1">
      <alignment vertical="center"/>
    </xf>
    <xf numFmtId="10" fontId="34" fillId="7" borderId="5" xfId="10" applyNumberFormat="1" applyFont="1" applyFill="1" applyBorder="1" applyAlignment="1" applyProtection="1">
      <alignment vertical="center"/>
      <protection locked="0"/>
    </xf>
    <xf numFmtId="164" fontId="19" fillId="0" borderId="0" xfId="0" applyNumberFormat="1" applyFont="1" applyAlignment="1">
      <alignment vertical="center"/>
    </xf>
    <xf numFmtId="164" fontId="29" fillId="0" borderId="0" xfId="0" applyNumberFormat="1" applyFont="1" applyAlignment="1">
      <alignment horizontal="right" vertical="center"/>
    </xf>
    <xf numFmtId="0" fontId="36" fillId="0" borderId="0" xfId="0" applyFont="1" applyAlignment="1">
      <alignment horizontal="left" vertical="center" wrapText="1"/>
    </xf>
    <xf numFmtId="0" fontId="37" fillId="0" borderId="0" xfId="0" applyFont="1" applyAlignment="1">
      <alignment horizontal="center" vertical="center" wrapText="1"/>
    </xf>
    <xf numFmtId="0" fontId="37" fillId="0" borderId="0" xfId="0" applyFont="1" applyAlignment="1">
      <alignment vertical="center"/>
    </xf>
    <xf numFmtId="0" fontId="23" fillId="18" borderId="0" xfId="0" applyFont="1" applyFill="1" applyAlignment="1">
      <alignment vertical="center"/>
    </xf>
    <xf numFmtId="0" fontId="23" fillId="18" borderId="0" xfId="0" applyFont="1" applyFill="1" applyAlignment="1">
      <alignment horizontal="left" vertical="center"/>
    </xf>
    <xf numFmtId="0" fontId="30" fillId="0" borderId="0" xfId="0" applyFont="1" applyAlignment="1">
      <alignment horizontal="center" vertical="center"/>
    </xf>
    <xf numFmtId="0" fontId="26" fillId="0" borderId="0" xfId="0" applyFont="1" applyAlignment="1">
      <alignment vertical="center" wrapText="1"/>
    </xf>
    <xf numFmtId="0" fontId="5" fillId="0" borderId="0" xfId="0" applyFont="1" applyAlignment="1">
      <alignment vertical="center" wrapText="1"/>
    </xf>
    <xf numFmtId="0" fontId="26" fillId="0" borderId="4" xfId="0" applyFont="1" applyBorder="1" applyAlignment="1">
      <alignment vertical="center" wrapText="1"/>
    </xf>
    <xf numFmtId="0" fontId="38" fillId="0" borderId="0" xfId="0" applyFont="1" applyAlignment="1">
      <alignment horizontal="right" vertical="center"/>
    </xf>
    <xf numFmtId="6" fontId="33" fillId="0" borderId="2" xfId="4" applyNumberFormat="1" applyFont="1" applyBorder="1" applyAlignment="1" applyProtection="1">
      <alignment vertical="center"/>
    </xf>
    <xf numFmtId="6" fontId="33" fillId="0" borderId="2" xfId="4" applyNumberFormat="1" applyFont="1" applyBorder="1" applyAlignment="1" applyProtection="1">
      <alignment horizontal="right" vertical="center"/>
    </xf>
    <xf numFmtId="0" fontId="23" fillId="19" borderId="0" xfId="0" applyFont="1" applyFill="1" applyAlignment="1">
      <alignment vertical="center"/>
    </xf>
    <xf numFmtId="0" fontId="0" fillId="17" borderId="0" xfId="0" applyFill="1" applyAlignment="1">
      <alignment vertical="top" wrapText="1"/>
    </xf>
    <xf numFmtId="38" fontId="34" fillId="7" borderId="5" xfId="2" applyNumberFormat="1" applyFont="1" applyFill="1" applyBorder="1" applyAlignment="1" applyProtection="1">
      <alignment horizontal="right" vertical="center"/>
      <protection locked="0"/>
    </xf>
    <xf numFmtId="38" fontId="30" fillId="7" borderId="5" xfId="0" applyNumberFormat="1" applyFont="1" applyFill="1" applyBorder="1" applyAlignment="1" applyProtection="1">
      <alignment horizontal="right" vertical="center"/>
      <protection locked="0"/>
    </xf>
    <xf numFmtId="49" fontId="30" fillId="7" borderId="5" xfId="0" applyNumberFormat="1" applyFont="1" applyFill="1" applyBorder="1" applyAlignment="1" applyProtection="1">
      <alignment horizontal="left" vertical="center" indent="1"/>
      <protection locked="0"/>
    </xf>
    <xf numFmtId="38" fontId="30" fillId="0" borderId="0" xfId="0" applyNumberFormat="1" applyFont="1" applyAlignment="1">
      <alignment horizontal="right" vertical="center"/>
    </xf>
    <xf numFmtId="6" fontId="19" fillId="0" borderId="2" xfId="0" applyNumberFormat="1" applyFont="1" applyBorder="1" applyAlignment="1">
      <alignment vertical="center"/>
    </xf>
    <xf numFmtId="0" fontId="19" fillId="0" borderId="0" xfId="0" applyFont="1" applyAlignment="1">
      <alignment horizontal="center" vertical="center" wrapText="1"/>
    </xf>
    <xf numFmtId="0" fontId="19" fillId="0" borderId="4" xfId="0" applyFont="1" applyBorder="1" applyAlignment="1">
      <alignment horizontal="center" vertical="center" wrapText="1"/>
    </xf>
    <xf numFmtId="9" fontId="39" fillId="0" borderId="0" xfId="0" applyNumberFormat="1" applyFont="1" applyAlignment="1">
      <alignment vertical="center"/>
    </xf>
    <xf numFmtId="38" fontId="5" fillId="0" borderId="0" xfId="0" applyNumberFormat="1" applyFont="1" applyAlignment="1">
      <alignment horizontal="right" vertical="center"/>
    </xf>
    <xf numFmtId="0" fontId="2" fillId="0" borderId="0" xfId="0" applyFont="1" applyAlignment="1">
      <alignment vertical="center"/>
    </xf>
    <xf numFmtId="0" fontId="2" fillId="0" borderId="2" xfId="0" applyFont="1" applyBorder="1" applyAlignment="1">
      <alignment vertical="center"/>
    </xf>
    <xf numFmtId="1" fontId="4" fillId="0" borderId="2" xfId="0" applyNumberFormat="1" applyFont="1" applyBorder="1" applyAlignment="1">
      <alignment horizontal="right" vertical="center"/>
    </xf>
    <xf numFmtId="0" fontId="4" fillId="0" borderId="2" xfId="0" applyFont="1" applyBorder="1" applyAlignment="1">
      <alignment horizontal="right" vertical="center"/>
    </xf>
    <xf numFmtId="0" fontId="5" fillId="0" borderId="0" xfId="0" applyFont="1" applyAlignment="1">
      <alignment vertical="center"/>
    </xf>
    <xf numFmtId="0" fontId="6" fillId="0" borderId="0" xfId="0" applyFont="1" applyAlignment="1">
      <alignment vertical="center"/>
    </xf>
    <xf numFmtId="6" fontId="5" fillId="0" borderId="0" xfId="0" applyNumberFormat="1" applyFont="1" applyAlignment="1">
      <alignment vertical="center"/>
    </xf>
    <xf numFmtId="1" fontId="5" fillId="0" borderId="0" xfId="0" applyNumberFormat="1" applyFont="1" applyAlignment="1">
      <alignment vertical="center"/>
    </xf>
    <xf numFmtId="49" fontId="0" fillId="0" borderId="0" xfId="0" applyNumberFormat="1" applyAlignment="1">
      <alignment vertical="center"/>
    </xf>
    <xf numFmtId="0" fontId="5" fillId="0" borderId="0" xfId="0" applyFont="1" applyAlignment="1">
      <alignment horizontal="left" vertical="center" indent="1"/>
    </xf>
    <xf numFmtId="38" fontId="5" fillId="0" borderId="0" xfId="0" applyNumberFormat="1" applyFont="1" applyAlignment="1">
      <alignment vertical="center"/>
    </xf>
    <xf numFmtId="0" fontId="5" fillId="0" borderId="3" xfId="0" applyFont="1" applyBorder="1" applyAlignment="1">
      <alignment vertical="center"/>
    </xf>
    <xf numFmtId="1" fontId="5" fillId="0" borderId="3" xfId="0" applyNumberFormat="1" applyFont="1" applyBorder="1" applyAlignment="1">
      <alignment vertical="center"/>
    </xf>
    <xf numFmtId="1" fontId="5" fillId="0" borderId="3" xfId="0" applyNumberFormat="1" applyFont="1" applyBorder="1" applyAlignment="1">
      <alignment horizontal="right" vertical="center"/>
    </xf>
    <xf numFmtId="1" fontId="5" fillId="0" borderId="0" xfId="0" applyNumberFormat="1" applyFont="1" applyAlignment="1">
      <alignment horizontal="right" vertical="center"/>
    </xf>
    <xf numFmtId="0" fontId="5" fillId="0" borderId="0" xfId="0" applyFont="1" applyAlignment="1">
      <alignment horizontal="left" vertical="center"/>
    </xf>
    <xf numFmtId="38" fontId="30" fillId="7" borderId="5" xfId="0" applyNumberFormat="1" applyFont="1" applyFill="1" applyBorder="1" applyAlignment="1">
      <alignment horizontal="right" vertical="center"/>
    </xf>
    <xf numFmtId="38" fontId="40" fillId="0" borderId="0" xfId="0" applyNumberFormat="1" applyFont="1" applyAlignment="1">
      <alignment horizontal="right" vertical="center"/>
    </xf>
    <xf numFmtId="0" fontId="20" fillId="0" borderId="14" xfId="0" applyFont="1" applyBorder="1" applyAlignment="1">
      <alignment vertical="center"/>
    </xf>
    <xf numFmtId="0" fontId="6" fillId="0" borderId="12" xfId="0" applyFont="1" applyBorder="1" applyAlignment="1">
      <alignment vertical="center"/>
    </xf>
    <xf numFmtId="6" fontId="6" fillId="0" borderId="12" xfId="0" applyNumberFormat="1" applyFont="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6" fillId="0" borderId="17" xfId="0" applyFont="1" applyBorder="1" applyAlignment="1">
      <alignment vertical="center"/>
    </xf>
    <xf numFmtId="6" fontId="6" fillId="0" borderId="17" xfId="0" applyNumberFormat="1" applyFont="1" applyBorder="1" applyAlignment="1">
      <alignment vertical="center"/>
    </xf>
    <xf numFmtId="0" fontId="20" fillId="0" borderId="18" xfId="0" applyFont="1" applyBorder="1" applyAlignment="1">
      <alignment vertical="center"/>
    </xf>
    <xf numFmtId="1"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indent="2"/>
    </xf>
    <xf numFmtId="0" fontId="6" fillId="0" borderId="0" xfId="0" applyFont="1" applyAlignment="1">
      <alignment horizontal="left" vertical="center"/>
    </xf>
    <xf numFmtId="38" fontId="0" fillId="0" borderId="0" xfId="0" applyNumberFormat="1" applyAlignment="1">
      <alignment vertical="center"/>
    </xf>
    <xf numFmtId="6" fontId="6" fillId="0" borderId="0" xfId="0" applyNumberFormat="1" applyFont="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7" xfId="0" applyFont="1" applyBorder="1" applyAlignment="1">
      <alignment vertical="center"/>
    </xf>
    <xf numFmtId="0" fontId="5" fillId="0" borderId="1" xfId="0" applyFont="1" applyBorder="1" applyAlignment="1">
      <alignment vertical="center"/>
    </xf>
    <xf numFmtId="38" fontId="5" fillId="0" borderId="1" xfId="0" applyNumberFormat="1"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20" fillId="0" borderId="10" xfId="0" applyFont="1" applyBorder="1" applyAlignment="1">
      <alignment vertical="center"/>
    </xf>
    <xf numFmtId="0" fontId="5" fillId="0" borderId="2" xfId="0" applyFont="1" applyBorder="1" applyAlignment="1">
      <alignment vertical="center"/>
    </xf>
    <xf numFmtId="38" fontId="19" fillId="0" borderId="2" xfId="0" applyNumberFormat="1" applyFont="1" applyBorder="1" applyAlignment="1">
      <alignment vertical="center"/>
    </xf>
    <xf numFmtId="0" fontId="20" fillId="0" borderId="11" xfId="0" applyFont="1" applyBorder="1" applyAlignment="1">
      <alignment vertical="center"/>
    </xf>
    <xf numFmtId="0" fontId="0" fillId="0" borderId="0" xfId="0" applyAlignment="1">
      <alignment vertical="center" wrapText="1"/>
    </xf>
    <xf numFmtId="0" fontId="30" fillId="7" borderId="5" xfId="0" applyFont="1" applyFill="1" applyBorder="1" applyAlignment="1" applyProtection="1">
      <alignment horizontal="left" vertical="center" indent="1"/>
      <protection locked="0"/>
    </xf>
    <xf numFmtId="0" fontId="30" fillId="7" borderId="5" xfId="0" applyFont="1" applyFill="1" applyBorder="1" applyAlignment="1" applyProtection="1">
      <alignment horizontal="left" vertical="center" indent="2"/>
      <protection locked="0"/>
    </xf>
    <xf numFmtId="0" fontId="33" fillId="0" borderId="0" xfId="8" applyFont="1" applyAlignment="1">
      <alignment vertical="center"/>
    </xf>
    <xf numFmtId="0" fontId="4" fillId="0" borderId="0" xfId="0" applyFont="1" applyAlignment="1">
      <alignment horizontal="left" vertical="center"/>
    </xf>
    <xf numFmtId="0" fontId="19" fillId="0" borderId="19" xfId="0" applyFont="1" applyBorder="1" applyAlignment="1">
      <alignment vertical="center"/>
    </xf>
    <xf numFmtId="0" fontId="38" fillId="0" borderId="0" xfId="0" applyFont="1" applyAlignment="1">
      <alignment horizontal="left" vertical="center"/>
    </xf>
    <xf numFmtId="0" fontId="19" fillId="0" borderId="20" xfId="0" applyFont="1" applyBorder="1" applyAlignment="1">
      <alignment vertical="center"/>
    </xf>
    <xf numFmtId="0" fontId="41" fillId="0" borderId="6" xfId="0" applyFont="1" applyBorder="1" applyAlignment="1">
      <alignment vertical="center"/>
    </xf>
    <xf numFmtId="0" fontId="33" fillId="0" borderId="6" xfId="8" applyFont="1" applyBorder="1" applyAlignment="1">
      <alignment vertical="center"/>
    </xf>
    <xf numFmtId="0" fontId="33" fillId="0" borderId="0" xfId="8" applyFont="1" applyAlignment="1">
      <alignment horizontal="right" vertical="center"/>
    </xf>
    <xf numFmtId="0" fontId="19" fillId="0" borderId="21" xfId="0" applyFont="1" applyBorder="1" applyAlignment="1">
      <alignment vertical="center"/>
    </xf>
    <xf numFmtId="0" fontId="33" fillId="0" borderId="7" xfId="8" applyFont="1" applyBorder="1" applyAlignment="1">
      <alignment vertical="center"/>
    </xf>
    <xf numFmtId="0" fontId="33" fillId="0" borderId="1" xfId="8" applyFont="1" applyBorder="1" applyAlignment="1">
      <alignment vertical="center"/>
    </xf>
    <xf numFmtId="0" fontId="33" fillId="0" borderId="8" xfId="8" applyFont="1" applyBorder="1" applyAlignment="1">
      <alignment vertical="center"/>
    </xf>
    <xf numFmtId="0" fontId="33" fillId="0" borderId="9" xfId="8" applyFont="1" applyBorder="1" applyAlignment="1">
      <alignment vertical="center"/>
    </xf>
    <xf numFmtId="0" fontId="33" fillId="0" borderId="0" xfId="8" applyFont="1" applyAlignment="1">
      <alignment horizontal="center" vertical="center"/>
    </xf>
    <xf numFmtId="0" fontId="42" fillId="0" borderId="6" xfId="8" applyFont="1" applyBorder="1" applyAlignment="1">
      <alignment vertical="center"/>
    </xf>
    <xf numFmtId="0" fontId="43" fillId="0" borderId="0" xfId="8" applyFont="1" applyAlignment="1">
      <alignment vertical="center"/>
    </xf>
    <xf numFmtId="0" fontId="43" fillId="0" borderId="6" xfId="8" applyFont="1" applyBorder="1" applyAlignment="1">
      <alignment vertical="center" textRotation="90"/>
    </xf>
    <xf numFmtId="0" fontId="33" fillId="0" borderId="1" xfId="8" applyFont="1" applyBorder="1" applyAlignment="1">
      <alignment horizontal="right" vertical="center"/>
    </xf>
    <xf numFmtId="0" fontId="33" fillId="0" borderId="22" xfId="8" applyFont="1" applyBorder="1" applyAlignment="1">
      <alignment horizontal="left" vertical="center"/>
    </xf>
    <xf numFmtId="0" fontId="33" fillId="0" borderId="0" xfId="8" applyFont="1" applyAlignment="1">
      <alignment horizontal="left" vertical="center"/>
    </xf>
    <xf numFmtId="0" fontId="33" fillId="0" borderId="4" xfId="8" applyFont="1" applyBorder="1" applyAlignment="1">
      <alignment horizontal="center" vertical="center"/>
    </xf>
    <xf numFmtId="0" fontId="33" fillId="0" borderId="4" xfId="8" applyFont="1" applyBorder="1" applyAlignment="1">
      <alignment horizontal="right" vertical="center"/>
    </xf>
    <xf numFmtId="0" fontId="33" fillId="0" borderId="22" xfId="8" applyFont="1" applyBorder="1" applyAlignment="1">
      <alignment horizontal="right" vertical="center"/>
    </xf>
    <xf numFmtId="38" fontId="34" fillId="0" borderId="0" xfId="8" applyNumberFormat="1" applyFont="1" applyAlignment="1">
      <alignment horizontal="right" vertical="center"/>
    </xf>
    <xf numFmtId="0" fontId="33" fillId="0" borderId="13" xfId="8" applyFont="1" applyBorder="1" applyAlignment="1">
      <alignment horizontal="left" vertical="center"/>
    </xf>
    <xf numFmtId="0" fontId="33" fillId="0" borderId="3" xfId="8" applyFont="1" applyBorder="1" applyAlignment="1">
      <alignment horizontal="center" vertical="center"/>
    </xf>
    <xf numFmtId="38" fontId="34" fillId="0" borderId="3" xfId="8" applyNumberFormat="1" applyFont="1" applyBorder="1" applyAlignment="1">
      <alignment horizontal="right" vertical="center"/>
    </xf>
    <xf numFmtId="0" fontId="33" fillId="0" borderId="10" xfId="8" applyFont="1" applyBorder="1" applyAlignment="1">
      <alignment vertical="center"/>
    </xf>
    <xf numFmtId="0" fontId="33" fillId="0" borderId="2" xfId="8" applyFont="1" applyBorder="1" applyAlignment="1">
      <alignment vertical="center"/>
    </xf>
    <xf numFmtId="0" fontId="33" fillId="0" borderId="11" xfId="8" applyFont="1" applyBorder="1" applyAlignment="1">
      <alignment vertical="center"/>
    </xf>
    <xf numFmtId="0" fontId="33" fillId="0" borderId="2" xfId="8" applyFont="1" applyBorder="1" applyAlignment="1">
      <alignment horizontal="left" vertical="center"/>
    </xf>
    <xf numFmtId="40" fontId="33" fillId="0" borderId="2" xfId="8" applyNumberFormat="1" applyFont="1" applyBorder="1" applyAlignment="1">
      <alignment horizontal="right" vertical="center"/>
    </xf>
    <xf numFmtId="0" fontId="33" fillId="0" borderId="2" xfId="8" applyFont="1" applyBorder="1" applyAlignment="1">
      <alignment horizontal="center" vertical="center"/>
    </xf>
    <xf numFmtId="0" fontId="33" fillId="0" borderId="4" xfId="8" applyFont="1" applyBorder="1" applyAlignment="1">
      <alignment horizontal="left" vertical="center"/>
    </xf>
    <xf numFmtId="0" fontId="33" fillId="0" borderId="22" xfId="8" applyFont="1" applyBorder="1" applyAlignment="1">
      <alignment horizontal="center" vertical="center"/>
    </xf>
    <xf numFmtId="0" fontId="33" fillId="0" borderId="13" xfId="8" applyFont="1" applyBorder="1" applyAlignment="1">
      <alignment horizontal="center" vertical="center"/>
    </xf>
    <xf numFmtId="40" fontId="33" fillId="0" borderId="3" xfId="8" applyNumberFormat="1" applyFont="1" applyBorder="1" applyAlignment="1">
      <alignment vertical="center"/>
    </xf>
    <xf numFmtId="0" fontId="33" fillId="0" borderId="4" xfId="8" applyFont="1" applyBorder="1" applyAlignment="1">
      <alignment vertical="center"/>
    </xf>
    <xf numFmtId="38" fontId="33" fillId="0" borderId="0" xfId="8" applyNumberFormat="1" applyFont="1" applyAlignment="1">
      <alignment vertical="center"/>
    </xf>
    <xf numFmtId="40" fontId="33" fillId="0" borderId="0" xfId="8" applyNumberFormat="1" applyFont="1" applyAlignment="1">
      <alignment vertical="center"/>
    </xf>
    <xf numFmtId="0" fontId="34" fillId="0" borderId="13" xfId="8" applyFont="1" applyBorder="1" applyAlignment="1">
      <alignment horizontal="center" vertical="center"/>
    </xf>
    <xf numFmtId="38" fontId="34" fillId="0" borderId="13" xfId="8" applyNumberFormat="1" applyFont="1" applyBorder="1" applyAlignment="1">
      <alignment vertical="center"/>
    </xf>
    <xf numFmtId="40" fontId="34" fillId="0" borderId="13" xfId="8" applyNumberFormat="1" applyFont="1" applyBorder="1" applyAlignment="1">
      <alignment vertical="center"/>
    </xf>
    <xf numFmtId="38" fontId="33" fillId="0" borderId="13" xfId="8" applyNumberFormat="1" applyFont="1" applyBorder="1" applyAlignment="1">
      <alignment vertical="center"/>
    </xf>
    <xf numFmtId="6" fontId="33" fillId="0" borderId="2" xfId="8" applyNumberFormat="1" applyFont="1" applyBorder="1" applyAlignment="1">
      <alignment vertical="center"/>
    </xf>
    <xf numFmtId="0" fontId="43" fillId="0" borderId="0" xfId="8" applyFont="1" applyAlignment="1">
      <alignment vertical="center" textRotation="90"/>
    </xf>
    <xf numFmtId="38" fontId="34" fillId="0" borderId="0" xfId="8" applyNumberFormat="1" applyFont="1" applyAlignment="1">
      <alignment vertical="center"/>
    </xf>
    <xf numFmtId="40" fontId="34" fillId="0" borderId="0" xfId="8" applyNumberFormat="1" applyFont="1" applyAlignment="1">
      <alignment vertical="center"/>
    </xf>
    <xf numFmtId="0" fontId="34" fillId="0" borderId="0" xfId="8" applyFont="1" applyAlignment="1">
      <alignment horizontal="center" vertical="center"/>
    </xf>
    <xf numFmtId="0" fontId="34" fillId="0" borderId="3" xfId="8" applyFont="1" applyBorder="1" applyAlignment="1">
      <alignment horizontal="center" vertical="center"/>
    </xf>
    <xf numFmtId="38" fontId="34" fillId="0" borderId="3" xfId="8" applyNumberFormat="1" applyFont="1" applyBorder="1" applyAlignment="1">
      <alignment vertical="center"/>
    </xf>
    <xf numFmtId="40" fontId="34" fillId="0" borderId="3" xfId="8" applyNumberFormat="1" applyFont="1" applyBorder="1" applyAlignment="1">
      <alignment vertical="center"/>
    </xf>
    <xf numFmtId="38" fontId="33" fillId="0" borderId="0" xfId="8" applyNumberFormat="1" applyFont="1" applyAlignment="1">
      <alignment horizontal="right" vertical="center"/>
    </xf>
    <xf numFmtId="166" fontId="34" fillId="0" borderId="13" xfId="8" applyNumberFormat="1" applyFont="1" applyBorder="1" applyAlignment="1">
      <alignment vertical="center"/>
    </xf>
    <xf numFmtId="167" fontId="33" fillId="0" borderId="13" xfId="8" applyNumberFormat="1" applyFont="1" applyBorder="1" applyAlignment="1">
      <alignment vertical="center"/>
    </xf>
    <xf numFmtId="0" fontId="33" fillId="0" borderId="3" xfId="8" applyFont="1" applyBorder="1" applyAlignment="1">
      <alignment vertical="center"/>
    </xf>
    <xf numFmtId="37" fontId="33" fillId="0" borderId="13" xfId="8" applyNumberFormat="1" applyFont="1" applyBorder="1" applyAlignment="1">
      <alignment vertical="center"/>
    </xf>
    <xf numFmtId="38" fontId="30" fillId="7" borderId="5" xfId="0" applyNumberFormat="1" applyFont="1" applyFill="1" applyBorder="1" applyAlignment="1" applyProtection="1">
      <alignment horizontal="center" vertical="center"/>
      <protection locked="0"/>
    </xf>
    <xf numFmtId="9" fontId="30" fillId="7" borderId="5" xfId="9" applyFont="1" applyFill="1" applyBorder="1" applyAlignment="1" applyProtection="1">
      <alignment horizontal="center" vertical="center"/>
      <protection locked="0"/>
    </xf>
    <xf numFmtId="6" fontId="30" fillId="7" borderId="5" xfId="0" applyNumberFormat="1" applyFont="1" applyFill="1" applyBorder="1" applyAlignment="1" applyProtection="1">
      <alignment horizontal="right" vertical="center"/>
      <protection locked="0"/>
    </xf>
    <xf numFmtId="9" fontId="32" fillId="7" borderId="0" xfId="0" applyNumberFormat="1" applyFont="1" applyFill="1" applyAlignment="1" applyProtection="1">
      <alignment horizontal="center" vertical="center"/>
      <protection locked="0"/>
    </xf>
    <xf numFmtId="49" fontId="21" fillId="7" borderId="5" xfId="0" applyNumberFormat="1" applyFont="1" applyFill="1" applyBorder="1" applyAlignment="1" applyProtection="1">
      <alignment horizontal="center" vertical="center"/>
      <protection locked="0"/>
    </xf>
    <xf numFmtId="0" fontId="21" fillId="7" borderId="5" xfId="0" applyFont="1" applyFill="1" applyBorder="1" applyAlignment="1" applyProtection="1">
      <alignment horizontal="center" vertical="center"/>
      <protection locked="0"/>
    </xf>
    <xf numFmtId="0" fontId="21" fillId="20" borderId="5" xfId="0" applyFont="1" applyFill="1" applyBorder="1" applyAlignment="1" applyProtection="1">
      <alignment horizontal="center" vertical="center"/>
      <protection locked="0"/>
    </xf>
    <xf numFmtId="9" fontId="30" fillId="7" borderId="5" xfId="9" applyFont="1" applyFill="1" applyBorder="1" applyAlignment="1" applyProtection="1">
      <alignment horizontal="right" vertical="center"/>
      <protection locked="0"/>
    </xf>
    <xf numFmtId="10" fontId="30" fillId="7" borderId="5" xfId="9" applyNumberFormat="1" applyFont="1" applyFill="1" applyBorder="1" applyAlignment="1" applyProtection="1">
      <alignment horizontal="right" vertical="center"/>
      <protection locked="0"/>
    </xf>
    <xf numFmtId="9" fontId="24" fillId="0" borderId="0" xfId="0" applyNumberFormat="1" applyFont="1" applyAlignment="1">
      <alignment vertical="center"/>
    </xf>
    <xf numFmtId="40" fontId="30" fillId="7" borderId="5" xfId="1" applyNumberFormat="1" applyFont="1" applyFill="1" applyBorder="1" applyAlignment="1" applyProtection="1">
      <alignment horizontal="center" vertical="center"/>
      <protection locked="0"/>
    </xf>
    <xf numFmtId="38" fontId="30" fillId="7" borderId="5" xfId="1" applyNumberFormat="1" applyFont="1" applyFill="1" applyBorder="1" applyAlignment="1" applyProtection="1">
      <alignment horizontal="right" vertical="center"/>
      <protection locked="0"/>
    </xf>
    <xf numFmtId="8" fontId="30" fillId="7" borderId="5" xfId="0" applyNumberFormat="1" applyFont="1" applyFill="1" applyBorder="1" applyAlignment="1" applyProtection="1">
      <alignment horizontal="right" vertical="center"/>
      <protection locked="0"/>
    </xf>
    <xf numFmtId="0" fontId="30" fillId="6" borderId="5" xfId="0" applyFont="1" applyFill="1" applyBorder="1" applyAlignment="1" applyProtection="1">
      <alignment horizontal="center" vertical="center"/>
      <protection locked="0"/>
    </xf>
    <xf numFmtId="0" fontId="30" fillId="0" borderId="0" xfId="0" applyFont="1" applyAlignment="1" applyProtection="1">
      <alignment horizontal="left" vertical="center"/>
      <protection locked="0"/>
    </xf>
    <xf numFmtId="0" fontId="30" fillId="20" borderId="23" xfId="0" applyFont="1" applyFill="1" applyBorder="1" applyAlignment="1" applyProtection="1">
      <alignment horizontal="left" vertical="center"/>
      <protection locked="0"/>
    </xf>
    <xf numFmtId="0" fontId="30" fillId="20" borderId="5" xfId="0" applyFont="1" applyFill="1" applyBorder="1" applyAlignment="1" applyProtection="1">
      <alignment horizontal="left" vertical="center"/>
      <protection locked="0"/>
    </xf>
    <xf numFmtId="0" fontId="30" fillId="20" borderId="5" xfId="0" applyFont="1" applyFill="1" applyBorder="1" applyAlignment="1" applyProtection="1">
      <alignment horizontal="center" vertical="center"/>
      <protection locked="0"/>
    </xf>
    <xf numFmtId="0" fontId="30" fillId="0" borderId="0" xfId="0" applyFont="1" applyAlignment="1" applyProtection="1">
      <alignment vertical="center"/>
      <protection locked="0"/>
    </xf>
    <xf numFmtId="0" fontId="30" fillId="20" borderId="5" xfId="0" applyFont="1" applyFill="1" applyBorder="1" applyAlignment="1" applyProtection="1">
      <alignment vertical="center"/>
      <protection locked="0"/>
    </xf>
    <xf numFmtId="0" fontId="28" fillId="0" borderId="0" xfId="0" applyFont="1" applyAlignment="1">
      <alignment horizontal="center" vertical="center"/>
    </xf>
    <xf numFmtId="0" fontId="35" fillId="20" borderId="5" xfId="8" applyFont="1" applyFill="1" applyBorder="1" applyAlignment="1" applyProtection="1">
      <alignment horizontal="left" vertical="center"/>
      <protection locked="0"/>
    </xf>
    <xf numFmtId="0" fontId="35" fillId="20" borderId="5" xfId="8" applyFont="1" applyFill="1" applyBorder="1" applyAlignment="1" applyProtection="1">
      <alignment horizontal="center" vertical="center"/>
      <protection locked="0"/>
    </xf>
    <xf numFmtId="0" fontId="16" fillId="0" borderId="0" xfId="7" applyFont="1" applyAlignment="1">
      <alignment vertical="center"/>
    </xf>
    <xf numFmtId="0" fontId="23" fillId="21" borderId="0" xfId="7" applyFont="1" applyFill="1" applyAlignment="1">
      <alignment vertical="center"/>
    </xf>
    <xf numFmtId="0" fontId="16" fillId="0" borderId="2" xfId="7" applyFont="1" applyBorder="1"/>
    <xf numFmtId="0" fontId="16" fillId="0" borderId="0" xfId="7" applyFont="1" applyAlignment="1">
      <alignment horizontal="center" vertical="center"/>
    </xf>
    <xf numFmtId="6" fontId="16" fillId="0" borderId="0" xfId="7" applyNumberFormat="1" applyFont="1" applyAlignment="1">
      <alignment vertical="center"/>
    </xf>
    <xf numFmtId="0" fontId="16" fillId="0" borderId="3" xfId="7" applyFont="1" applyBorder="1" applyAlignment="1">
      <alignment horizontal="left" vertical="center"/>
    </xf>
    <xf numFmtId="0" fontId="16" fillId="0" borderId="3" xfId="7" applyFont="1" applyBorder="1" applyAlignment="1">
      <alignment horizontal="center" vertical="center"/>
    </xf>
    <xf numFmtId="8" fontId="16" fillId="0" borderId="3" xfId="7" applyNumberFormat="1" applyFont="1" applyBorder="1" applyAlignment="1">
      <alignment vertical="center"/>
    </xf>
    <xf numFmtId="0" fontId="16" fillId="0" borderId="3" xfId="7" applyFont="1" applyBorder="1" applyAlignment="1">
      <alignment vertical="center"/>
    </xf>
    <xf numFmtId="6" fontId="16" fillId="0" borderId="3" xfId="7" applyNumberFormat="1" applyFont="1" applyBorder="1" applyAlignment="1">
      <alignment vertical="center"/>
    </xf>
    <xf numFmtId="0" fontId="18" fillId="0" borderId="0" xfId="7" applyFont="1" applyAlignment="1">
      <alignment horizontal="center" vertical="center"/>
    </xf>
    <xf numFmtId="0" fontId="18" fillId="0" borderId="0" xfId="7" applyFont="1" applyAlignment="1">
      <alignment vertical="center"/>
    </xf>
    <xf numFmtId="6" fontId="18" fillId="0" borderId="0" xfId="7" applyNumberFormat="1" applyFont="1" applyAlignment="1">
      <alignment vertical="center"/>
    </xf>
    <xf numFmtId="0" fontId="16" fillId="0" borderId="0" xfId="7" applyFont="1" applyAlignment="1">
      <alignment horizontal="left" vertical="center"/>
    </xf>
    <xf numFmtId="0" fontId="16" fillId="21" borderId="0" xfId="7" applyFont="1" applyFill="1" applyAlignment="1">
      <alignment vertical="center"/>
    </xf>
    <xf numFmtId="0" fontId="16" fillId="0" borderId="2" xfId="7" applyFont="1" applyBorder="1" applyAlignment="1">
      <alignment vertical="center"/>
    </xf>
    <xf numFmtId="40" fontId="16" fillId="0" borderId="0" xfId="7" applyNumberFormat="1" applyFont="1" applyAlignment="1">
      <alignment vertical="center"/>
    </xf>
    <xf numFmtId="38" fontId="16" fillId="0" borderId="0" xfId="7" applyNumberFormat="1" applyFont="1" applyAlignment="1">
      <alignment horizontal="center" vertical="center"/>
    </xf>
    <xf numFmtId="0" fontId="16" fillId="0" borderId="4" xfId="7" applyFont="1" applyBorder="1" applyAlignment="1">
      <alignment vertical="center"/>
    </xf>
    <xf numFmtId="0" fontId="0" fillId="22" borderId="0" xfId="0" applyFill="1"/>
    <xf numFmtId="9" fontId="18" fillId="0" borderId="0" xfId="0" applyNumberFormat="1" applyFont="1" applyAlignment="1">
      <alignment horizontal="center" vertical="center"/>
    </xf>
    <xf numFmtId="9" fontId="21" fillId="7" borderId="24" xfId="9" applyFont="1" applyFill="1" applyBorder="1" applyAlignment="1" applyProtection="1">
      <alignment horizontal="center" vertical="center"/>
      <protection locked="0"/>
    </xf>
    <xf numFmtId="0" fontId="0" fillId="0" borderId="0" xfId="0" applyAlignment="1">
      <alignment horizontal="left" vertical="center" indent="1"/>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indent="2"/>
    </xf>
    <xf numFmtId="0" fontId="0" fillId="0" borderId="0" xfId="0" applyAlignment="1">
      <alignment horizontal="left" vertical="center" indent="3"/>
    </xf>
    <xf numFmtId="40" fontId="0" fillId="0" borderId="0" xfId="0" applyNumberFormat="1" applyAlignment="1">
      <alignment vertical="center"/>
    </xf>
    <xf numFmtId="0" fontId="44" fillId="0" borderId="0" xfId="7" applyFont="1" applyAlignment="1">
      <alignment vertical="center"/>
    </xf>
    <xf numFmtId="0" fontId="0" fillId="0" borderId="4" xfId="0" applyBorder="1" applyAlignment="1">
      <alignment horizontal="left" vertical="center" indent="2"/>
    </xf>
    <xf numFmtId="0" fontId="30" fillId="6" borderId="5" xfId="0" applyFont="1" applyFill="1" applyBorder="1" applyAlignment="1" applyProtection="1">
      <alignment vertical="center"/>
      <protection locked="0"/>
    </xf>
    <xf numFmtId="38" fontId="19" fillId="0" borderId="4" xfId="0" applyNumberFormat="1" applyFont="1" applyBorder="1" applyAlignment="1">
      <alignment vertical="center"/>
    </xf>
    <xf numFmtId="49" fontId="30" fillId="7" borderId="5" xfId="1" applyNumberFormat="1" applyFont="1" applyFill="1" applyBorder="1" applyAlignment="1" applyProtection="1">
      <alignment horizontal="left" vertical="center"/>
      <protection locked="0"/>
    </xf>
    <xf numFmtId="9" fontId="32" fillId="0" borderId="0" xfId="0" applyNumberFormat="1" applyFont="1" applyAlignment="1" applyProtection="1">
      <alignment horizontal="center" vertical="center"/>
      <protection locked="0"/>
    </xf>
    <xf numFmtId="0" fontId="23" fillId="0" borderId="0" xfId="7" applyFont="1" applyAlignment="1">
      <alignment horizontal="left" vertical="center"/>
    </xf>
    <xf numFmtId="0" fontId="2" fillId="0" borderId="2" xfId="7" applyFont="1" applyBorder="1" applyAlignment="1">
      <alignment horizontal="center"/>
    </xf>
    <xf numFmtId="0" fontId="2" fillId="0" borderId="2" xfId="7" applyFont="1" applyBorder="1" applyAlignment="1">
      <alignment horizontal="right"/>
    </xf>
    <xf numFmtId="0" fontId="2" fillId="0" borderId="0" xfId="7" applyFont="1" applyAlignment="1">
      <alignment horizontal="left" vertical="center"/>
    </xf>
    <xf numFmtId="0" fontId="2" fillId="0" borderId="0" xfId="7" applyFont="1" applyAlignment="1">
      <alignment horizontal="right" vertical="center"/>
    </xf>
    <xf numFmtId="38" fontId="16" fillId="0" borderId="0" xfId="7" applyNumberFormat="1" applyFont="1" applyAlignment="1">
      <alignment horizontal="right" vertical="center"/>
    </xf>
    <xf numFmtId="38" fontId="16" fillId="0" borderId="0" xfId="7" applyNumberFormat="1" applyFont="1" applyAlignment="1">
      <alignment vertical="center"/>
    </xf>
    <xf numFmtId="49" fontId="16" fillId="0" borderId="0" xfId="7" applyNumberFormat="1" applyFont="1" applyAlignment="1">
      <alignment horizontal="left" vertical="center" indent="1"/>
    </xf>
    <xf numFmtId="38" fontId="0" fillId="0" borderId="4" xfId="0" applyNumberFormat="1" applyBorder="1" applyAlignment="1">
      <alignment vertical="center"/>
    </xf>
    <xf numFmtId="40" fontId="0" fillId="0" borderId="4" xfId="0" applyNumberFormat="1" applyBorder="1" applyAlignment="1">
      <alignment vertical="center"/>
    </xf>
    <xf numFmtId="0" fontId="18" fillId="0" borderId="0" xfId="7" applyFont="1" applyAlignment="1">
      <alignment horizontal="left" vertical="center"/>
    </xf>
    <xf numFmtId="0" fontId="16" fillId="0" borderId="1" xfId="7" applyFont="1" applyBorder="1" applyAlignment="1">
      <alignment horizontal="left" vertical="center" indent="1"/>
    </xf>
    <xf numFmtId="0" fontId="0" fillId="0" borderId="4" xfId="0" applyBorder="1" applyAlignment="1">
      <alignment horizontal="left" vertical="center" indent="1"/>
    </xf>
    <xf numFmtId="0" fontId="45" fillId="0" borderId="0" xfId="0" applyFont="1" applyAlignment="1">
      <alignment horizontal="right" vertical="center"/>
    </xf>
    <xf numFmtId="0" fontId="0" fillId="0" borderId="2" xfId="0" applyBorder="1" applyAlignment="1">
      <alignment vertical="center"/>
    </xf>
    <xf numFmtId="0" fontId="0" fillId="0" borderId="3" xfId="0" applyBorder="1" applyAlignment="1">
      <alignment vertical="center"/>
    </xf>
    <xf numFmtId="38" fontId="0" fillId="0" borderId="3" xfId="0" applyNumberFormat="1" applyBorder="1" applyAlignment="1">
      <alignment vertical="center"/>
    </xf>
    <xf numFmtId="0" fontId="0" fillId="0" borderId="16" xfId="0"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6" fontId="18" fillId="0" borderId="17" xfId="0" applyNumberFormat="1" applyFont="1" applyBorder="1" applyAlignment="1">
      <alignment vertical="center"/>
    </xf>
    <xf numFmtId="40" fontId="0" fillId="0" borderId="3" xfId="0" applyNumberFormat="1" applyBorder="1" applyAlignment="1">
      <alignment vertical="center"/>
    </xf>
    <xf numFmtId="0" fontId="0" fillId="11" borderId="0" xfId="0" applyFill="1" applyAlignment="1">
      <alignment horizontal="left" vertical="center" indent="1"/>
    </xf>
    <xf numFmtId="38" fontId="0" fillId="11" borderId="0" xfId="0" applyNumberFormat="1" applyFill="1" applyAlignment="1">
      <alignment vertical="center"/>
    </xf>
    <xf numFmtId="0" fontId="0" fillId="11" borderId="4" xfId="0" applyFill="1" applyBorder="1" applyAlignment="1">
      <alignment horizontal="left" vertical="center" indent="1"/>
    </xf>
    <xf numFmtId="38" fontId="0" fillId="11" borderId="4" xfId="0" applyNumberFormat="1" applyFill="1" applyBorder="1" applyAlignment="1">
      <alignment vertical="center"/>
    </xf>
    <xf numFmtId="0" fontId="0" fillId="11" borderId="3" xfId="0" applyFill="1" applyBorder="1" applyAlignment="1">
      <alignment vertical="center"/>
    </xf>
    <xf numFmtId="38" fontId="0" fillId="11" borderId="3" xfId="0" applyNumberFormat="1" applyFill="1" applyBorder="1" applyAlignment="1">
      <alignment vertical="center"/>
    </xf>
    <xf numFmtId="6" fontId="18" fillId="0" borderId="0" xfId="3" applyNumberFormat="1" applyFont="1" applyAlignment="1">
      <alignment vertical="center"/>
    </xf>
    <xf numFmtId="8" fontId="18" fillId="0" borderId="0" xfId="3" applyNumberFormat="1" applyFont="1" applyAlignment="1">
      <alignment vertical="center"/>
    </xf>
    <xf numFmtId="0" fontId="16" fillId="0" borderId="0" xfId="7" applyFont="1" applyAlignment="1">
      <alignment horizontal="left" vertical="center" indent="1"/>
    </xf>
    <xf numFmtId="0" fontId="2" fillId="0" borderId="0" xfId="7" applyFont="1" applyAlignment="1">
      <alignment horizontal="center" vertical="center"/>
    </xf>
    <xf numFmtId="38" fontId="16" fillId="0" borderId="4" xfId="7" applyNumberFormat="1" applyFont="1" applyBorder="1" applyAlignment="1">
      <alignment vertical="center"/>
    </xf>
    <xf numFmtId="0" fontId="46" fillId="0" borderId="0" xfId="7" applyFont="1" applyAlignment="1">
      <alignment vertical="center"/>
    </xf>
    <xf numFmtId="0" fontId="47" fillId="0" borderId="0" xfId="7" applyFont="1" applyAlignment="1">
      <alignment vertical="center"/>
    </xf>
    <xf numFmtId="0" fontId="48" fillId="0" borderId="2" xfId="7" applyFont="1" applyBorder="1" applyAlignment="1">
      <alignment vertical="center"/>
    </xf>
    <xf numFmtId="0" fontId="0" fillId="0" borderId="18" xfId="0" applyBorder="1" applyAlignment="1">
      <alignment vertical="center"/>
    </xf>
    <xf numFmtId="0" fontId="49" fillId="0" borderId="1" xfId="7" applyFont="1" applyBorder="1" applyAlignment="1">
      <alignment horizontal="center" vertical="center"/>
    </xf>
    <xf numFmtId="0" fontId="49" fillId="0" borderId="2" xfId="7" applyFont="1" applyBorder="1" applyAlignment="1">
      <alignment horizontal="center" vertical="center"/>
    </xf>
    <xf numFmtId="6" fontId="49" fillId="0" borderId="2" xfId="7" applyNumberFormat="1" applyFont="1" applyBorder="1" applyAlignment="1">
      <alignment horizontal="center" vertical="center"/>
    </xf>
    <xf numFmtId="38" fontId="49" fillId="0" borderId="0" xfId="7" applyNumberFormat="1" applyFont="1" applyAlignment="1">
      <alignment horizontal="center" vertical="center"/>
    </xf>
    <xf numFmtId="8" fontId="50" fillId="0" borderId="0" xfId="7" applyNumberFormat="1" applyFont="1" applyAlignment="1">
      <alignment horizontal="center" vertical="center"/>
    </xf>
    <xf numFmtId="38" fontId="49" fillId="0" borderId="25" xfId="7" applyNumberFormat="1" applyFont="1" applyBorder="1" applyAlignment="1">
      <alignment horizontal="center" vertical="center"/>
    </xf>
    <xf numFmtId="0" fontId="49" fillId="0" borderId="2" xfId="7" applyFont="1" applyBorder="1" applyAlignment="1">
      <alignment vertical="center"/>
    </xf>
    <xf numFmtId="0" fontId="50" fillId="0" borderId="2" xfId="7" applyFont="1" applyBorder="1" applyAlignment="1">
      <alignment vertical="center"/>
    </xf>
    <xf numFmtId="0" fontId="19" fillId="0" borderId="0" xfId="7" applyFont="1" applyAlignment="1">
      <alignment vertical="center"/>
    </xf>
    <xf numFmtId="0" fontId="19" fillId="0" borderId="4" xfId="7" applyFont="1" applyBorder="1" applyAlignment="1">
      <alignment horizontal="center" vertical="center"/>
    </xf>
    <xf numFmtId="9" fontId="19" fillId="0" borderId="0" xfId="7" applyNumberFormat="1" applyFont="1" applyAlignment="1">
      <alignment vertical="center"/>
    </xf>
    <xf numFmtId="8" fontId="19" fillId="0" borderId="0" xfId="7" applyNumberFormat="1" applyFont="1" applyAlignment="1">
      <alignment vertical="center"/>
    </xf>
    <xf numFmtId="9" fontId="19" fillId="0" borderId="0" xfId="7" applyNumberFormat="1" applyFont="1" applyAlignment="1">
      <alignment horizontal="right" vertical="center"/>
    </xf>
    <xf numFmtId="40" fontId="19" fillId="0" borderId="0" xfId="7" applyNumberFormat="1" applyFont="1" applyAlignment="1">
      <alignment vertical="center"/>
    </xf>
    <xf numFmtId="8" fontId="19" fillId="0" borderId="26" xfId="7" applyNumberFormat="1" applyFont="1" applyBorder="1" applyAlignment="1">
      <alignment vertical="center"/>
    </xf>
    <xf numFmtId="8" fontId="19" fillId="0" borderId="27" xfId="7" applyNumberFormat="1" applyFont="1" applyBorder="1" applyAlignment="1">
      <alignment vertical="center"/>
    </xf>
    <xf numFmtId="8" fontId="19" fillId="0" borderId="28" xfId="7" applyNumberFormat="1" applyFont="1" applyBorder="1" applyAlignment="1">
      <alignment vertical="center"/>
    </xf>
    <xf numFmtId="8" fontId="19" fillId="0" borderId="29" xfId="7" applyNumberFormat="1" applyFont="1" applyBorder="1" applyAlignment="1">
      <alignment vertical="center"/>
    </xf>
    <xf numFmtId="8" fontId="19" fillId="0" borderId="30" xfId="7" applyNumberFormat="1" applyFont="1" applyBorder="1" applyAlignment="1">
      <alignment vertical="center"/>
    </xf>
    <xf numFmtId="0" fontId="19" fillId="0" borderId="0" xfId="7" applyFont="1" applyAlignment="1">
      <alignment horizontal="right" vertical="center"/>
    </xf>
    <xf numFmtId="8" fontId="19" fillId="0" borderId="31" xfId="7" applyNumberFormat="1" applyFont="1" applyBorder="1" applyAlignment="1">
      <alignment vertical="center"/>
    </xf>
    <xf numFmtId="8" fontId="19" fillId="0" borderId="4" xfId="7" applyNumberFormat="1" applyFont="1" applyBorder="1" applyAlignment="1">
      <alignment vertical="center"/>
    </xf>
    <xf numFmtId="8" fontId="19" fillId="0" borderId="32" xfId="7" applyNumberFormat="1" applyFont="1" applyBorder="1" applyAlignment="1">
      <alignment vertical="center"/>
    </xf>
    <xf numFmtId="0" fontId="51" fillId="17" borderId="0" xfId="0" applyFont="1" applyFill="1" applyAlignment="1">
      <alignment horizontal="center" vertical="center"/>
    </xf>
    <xf numFmtId="8" fontId="18" fillId="0" borderId="17" xfId="0" applyNumberFormat="1" applyFont="1" applyBorder="1" applyAlignment="1">
      <alignment vertical="center"/>
    </xf>
    <xf numFmtId="8" fontId="18" fillId="0" borderId="18" xfId="0" applyNumberFormat="1" applyFont="1" applyBorder="1" applyAlignment="1">
      <alignment vertical="center"/>
    </xf>
    <xf numFmtId="8" fontId="18" fillId="0" borderId="0" xfId="7" applyNumberFormat="1" applyFont="1" applyAlignment="1">
      <alignment vertical="center"/>
    </xf>
    <xf numFmtId="40" fontId="16" fillId="0" borderId="3" xfId="7" applyNumberFormat="1" applyFont="1" applyBorder="1" applyAlignment="1">
      <alignment vertical="center"/>
    </xf>
    <xf numFmtId="0" fontId="49" fillId="0" borderId="33" xfId="7" applyFont="1" applyBorder="1" applyAlignment="1">
      <alignment vertical="center"/>
    </xf>
    <xf numFmtId="0" fontId="50" fillId="0" borderId="33" xfId="7" applyFont="1" applyBorder="1" applyAlignment="1">
      <alignment vertical="center"/>
    </xf>
    <xf numFmtId="0" fontId="0" fillId="0" borderId="2" xfId="0" applyBorder="1" applyAlignment="1">
      <alignment horizontal="right" vertical="center"/>
    </xf>
    <xf numFmtId="0" fontId="0" fillId="0" borderId="7" xfId="0" applyBorder="1" applyAlignment="1">
      <alignment vertical="center"/>
    </xf>
    <xf numFmtId="0" fontId="0" fillId="0" borderId="1" xfId="0" applyBorder="1" applyAlignment="1">
      <alignment vertical="center"/>
    </xf>
    <xf numFmtId="0" fontId="0" fillId="0" borderId="1" xfId="0" applyBorder="1" applyAlignment="1">
      <alignment horizontal="right" vertical="center"/>
    </xf>
    <xf numFmtId="0" fontId="0" fillId="0" borderId="8" xfId="0" applyBorder="1" applyAlignment="1">
      <alignment vertical="center"/>
    </xf>
    <xf numFmtId="0" fontId="0" fillId="0" borderId="9" xfId="0" applyBorder="1" applyAlignment="1">
      <alignment vertical="center"/>
    </xf>
    <xf numFmtId="0" fontId="0" fillId="0" borderId="6" xfId="0" applyBorder="1" applyAlignment="1">
      <alignment vertical="center"/>
    </xf>
    <xf numFmtId="8" fontId="0" fillId="0" borderId="0" xfId="0" applyNumberFormat="1" applyAlignment="1">
      <alignment vertical="center"/>
    </xf>
    <xf numFmtId="0" fontId="0" fillId="0" borderId="10" xfId="0" applyBorder="1" applyAlignment="1">
      <alignment vertical="center"/>
    </xf>
    <xf numFmtId="0" fontId="0" fillId="0" borderId="11" xfId="0" applyBorder="1" applyAlignment="1">
      <alignment vertical="center"/>
    </xf>
    <xf numFmtId="0" fontId="18" fillId="4" borderId="2" xfId="0" applyFont="1" applyFill="1" applyBorder="1" applyAlignment="1">
      <alignment vertical="center"/>
    </xf>
    <xf numFmtId="0" fontId="52" fillId="4" borderId="2" xfId="0" applyFont="1" applyFill="1" applyBorder="1" applyAlignment="1">
      <alignment vertical="center"/>
    </xf>
    <xf numFmtId="0" fontId="25" fillId="4" borderId="2" xfId="0" applyFont="1" applyFill="1" applyBorder="1" applyAlignment="1">
      <alignment vertical="center"/>
    </xf>
    <xf numFmtId="0" fontId="21" fillId="7" borderId="5" xfId="0" applyFont="1" applyFill="1" applyBorder="1" applyAlignment="1" applyProtection="1">
      <alignment horizontal="left" vertical="center"/>
      <protection locked="0"/>
    </xf>
    <xf numFmtId="0" fontId="21" fillId="7" borderId="5" xfId="0" applyFont="1" applyFill="1" applyBorder="1" applyAlignment="1" applyProtection="1">
      <alignment vertical="center"/>
      <protection locked="0"/>
    </xf>
    <xf numFmtId="40" fontId="16" fillId="0" borderId="4" xfId="7" applyNumberFormat="1" applyFont="1" applyBorder="1" applyAlignment="1">
      <alignment vertical="center"/>
    </xf>
    <xf numFmtId="0" fontId="0" fillId="0" borderId="4" xfId="0" applyBorder="1" applyAlignment="1">
      <alignment horizontal="center" vertical="center"/>
    </xf>
    <xf numFmtId="168" fontId="21" fillId="7" borderId="5" xfId="0" applyNumberFormat="1" applyFont="1" applyFill="1" applyBorder="1" applyAlignment="1" applyProtection="1">
      <alignment horizontal="right" vertical="center"/>
      <protection locked="0"/>
    </xf>
    <xf numFmtId="168" fontId="0" fillId="0" borderId="4" xfId="0" applyNumberFormat="1" applyBorder="1" applyAlignment="1">
      <alignment horizontal="right" vertical="center"/>
    </xf>
    <xf numFmtId="168" fontId="0" fillId="0" borderId="0" xfId="0" applyNumberFormat="1" applyAlignment="1">
      <alignment horizontal="right" vertical="center"/>
    </xf>
    <xf numFmtId="38" fontId="53" fillId="0" borderId="0" xfId="7" applyNumberFormat="1" applyFont="1" applyAlignment="1">
      <alignment vertical="center"/>
    </xf>
    <xf numFmtId="0" fontId="53" fillId="0" borderId="0" xfId="0" applyFont="1" applyAlignment="1">
      <alignment horizontal="left" vertical="center"/>
    </xf>
    <xf numFmtId="0" fontId="54" fillId="0" borderId="0" xfId="0" applyFont="1" applyAlignment="1">
      <alignment vertical="center"/>
    </xf>
    <xf numFmtId="0" fontId="53" fillId="0" borderId="0" xfId="0" applyFont="1" applyAlignment="1">
      <alignment horizontal="center" vertical="center"/>
    </xf>
    <xf numFmtId="0" fontId="3" fillId="0" borderId="0" xfId="0" applyFont="1" applyAlignment="1">
      <alignment vertical="center"/>
    </xf>
    <xf numFmtId="8" fontId="50" fillId="0" borderId="40" xfId="7" applyNumberFormat="1" applyFont="1" applyBorder="1" applyAlignment="1">
      <alignment horizontal="center" vertical="center"/>
    </xf>
    <xf numFmtId="8" fontId="50" fillId="0" borderId="41" xfId="7" applyNumberFormat="1" applyFont="1" applyBorder="1" applyAlignment="1">
      <alignment horizontal="center" vertical="center"/>
    </xf>
    <xf numFmtId="0" fontId="30" fillId="7" borderId="5" xfId="0" applyFont="1" applyFill="1" applyBorder="1" applyAlignment="1">
      <alignment vertical="center"/>
    </xf>
    <xf numFmtId="0" fontId="29" fillId="0" borderId="1" xfId="0" applyFont="1" applyBorder="1" applyAlignment="1">
      <alignment horizontal="center" vertical="center"/>
    </xf>
    <xf numFmtId="0" fontId="55" fillId="17" borderId="0" xfId="0" applyFont="1" applyFill="1" applyAlignment="1">
      <alignment horizontal="center" vertical="center" wrapText="1"/>
    </xf>
    <xf numFmtId="0" fontId="55" fillId="17" borderId="0" xfId="0" applyFont="1" applyFill="1" applyAlignment="1">
      <alignment horizontal="center" vertical="center"/>
    </xf>
    <xf numFmtId="0" fontId="4" fillId="17" borderId="0" xfId="0" applyFont="1" applyFill="1" applyAlignment="1">
      <alignment horizontal="center" vertical="top"/>
    </xf>
    <xf numFmtId="0" fontId="0" fillId="17" borderId="0" xfId="0" applyFill="1" applyAlignment="1">
      <alignment horizontal="justify" vertical="top" wrapText="1"/>
    </xf>
    <xf numFmtId="0" fontId="51" fillId="17" borderId="0" xfId="0" applyFont="1" applyFill="1" applyAlignment="1">
      <alignment horizontal="center" vertical="center"/>
    </xf>
    <xf numFmtId="0" fontId="0" fillId="17" borderId="0" xfId="0" applyFill="1" applyAlignment="1">
      <alignment horizontal="left" vertical="center"/>
    </xf>
    <xf numFmtId="0" fontId="0" fillId="0" borderId="0" xfId="0" applyAlignment="1">
      <alignment horizontal="left" vertical="top" wrapText="1"/>
    </xf>
    <xf numFmtId="0" fontId="0" fillId="0" borderId="0" xfId="0" applyAlignment="1">
      <alignment horizontal="center" wrapText="1"/>
    </xf>
    <xf numFmtId="0" fontId="19" fillId="0" borderId="0" xfId="0" applyFont="1" applyAlignment="1">
      <alignment horizontal="left" vertical="center" wrapText="1" indent="6"/>
    </xf>
    <xf numFmtId="0" fontId="19" fillId="0" borderId="0" xfId="0" applyFont="1" applyAlignment="1">
      <alignment horizontal="left" vertical="center" wrapText="1" indent="2"/>
    </xf>
    <xf numFmtId="0" fontId="19" fillId="0" borderId="4" xfId="0" applyFont="1" applyBorder="1" applyAlignment="1">
      <alignment horizontal="center" vertical="center"/>
    </xf>
    <xf numFmtId="0" fontId="19" fillId="0" borderId="0" xfId="0" applyFont="1" applyAlignment="1">
      <alignment horizontal="left" vertical="center" wrapText="1"/>
    </xf>
    <xf numFmtId="10" fontId="30" fillId="7" borderId="14" xfId="9" applyNumberFormat="1" applyFont="1" applyFill="1" applyBorder="1" applyAlignment="1" applyProtection="1">
      <alignment horizontal="right" vertical="center"/>
      <protection locked="0"/>
    </xf>
    <xf numFmtId="10" fontId="30" fillId="7" borderId="12" xfId="9" applyNumberFormat="1" applyFont="1" applyFill="1" applyBorder="1" applyAlignment="1" applyProtection="1">
      <alignment horizontal="right" vertical="center"/>
      <protection locked="0"/>
    </xf>
    <xf numFmtId="10" fontId="30" fillId="7" borderId="15" xfId="9" applyNumberFormat="1" applyFont="1" applyFill="1" applyBorder="1" applyAlignment="1" applyProtection="1">
      <alignment horizontal="right" vertical="center"/>
      <protection locked="0"/>
    </xf>
    <xf numFmtId="6" fontId="30" fillId="7" borderId="14" xfId="0" applyNumberFormat="1" applyFont="1" applyFill="1" applyBorder="1" applyAlignment="1" applyProtection="1">
      <alignment horizontal="right" vertical="center"/>
      <protection locked="0"/>
    </xf>
    <xf numFmtId="6" fontId="30" fillId="7" borderId="12" xfId="0" applyNumberFormat="1" applyFont="1" applyFill="1" applyBorder="1" applyAlignment="1" applyProtection="1">
      <alignment horizontal="right" vertical="center"/>
      <protection locked="0"/>
    </xf>
    <xf numFmtId="6" fontId="30" fillId="7" borderId="15" xfId="0" applyNumberFormat="1" applyFont="1" applyFill="1" applyBorder="1" applyAlignment="1" applyProtection="1">
      <alignment horizontal="right" vertical="center"/>
      <protection locked="0"/>
    </xf>
    <xf numFmtId="0" fontId="26" fillId="0" borderId="0" xfId="0" applyFont="1" applyAlignment="1">
      <alignment horizontal="left" vertical="center" wrapText="1"/>
    </xf>
    <xf numFmtId="0" fontId="56" fillId="0" borderId="0" xfId="0" applyFont="1" applyAlignment="1">
      <alignment horizontal="center" vertical="center" wrapText="1"/>
    </xf>
    <xf numFmtId="0" fontId="5" fillId="0" borderId="4" xfId="0" applyFont="1" applyBorder="1" applyAlignment="1">
      <alignment horizontal="center" vertical="center" wrapText="1"/>
    </xf>
    <xf numFmtId="0" fontId="19" fillId="0" borderId="0" xfId="0" applyFont="1" applyAlignment="1">
      <alignment horizontal="center" vertical="center" wrapText="1"/>
    </xf>
    <xf numFmtId="0" fontId="19" fillId="0" borderId="4" xfId="0" applyFont="1" applyBorder="1" applyAlignment="1">
      <alignment horizontal="center" vertical="center" wrapText="1"/>
    </xf>
    <xf numFmtId="0" fontId="30" fillId="7" borderId="14" xfId="0" applyFont="1" applyFill="1" applyBorder="1" applyAlignment="1" applyProtection="1">
      <alignment horizontal="left" vertical="center"/>
      <protection locked="0"/>
    </xf>
    <xf numFmtId="0" fontId="30" fillId="7" borderId="12" xfId="0" applyFont="1" applyFill="1" applyBorder="1" applyAlignment="1" applyProtection="1">
      <alignment horizontal="left" vertical="center"/>
      <protection locked="0"/>
    </xf>
    <xf numFmtId="0" fontId="30" fillId="7" borderId="15" xfId="0" applyFont="1" applyFill="1" applyBorder="1" applyAlignment="1" applyProtection="1">
      <alignment horizontal="left" vertical="center"/>
      <protection locked="0"/>
    </xf>
    <xf numFmtId="0" fontId="5" fillId="0" borderId="0" xfId="0" applyFont="1" applyAlignment="1">
      <alignment horizontal="center" vertical="center" wrapText="1"/>
    </xf>
    <xf numFmtId="0" fontId="26" fillId="0" borderId="4" xfId="0" applyFont="1" applyBorder="1" applyAlignment="1">
      <alignment horizontal="left" vertical="center" wrapText="1"/>
    </xf>
    <xf numFmtId="6" fontId="19" fillId="0" borderId="34" xfId="0" applyNumberFormat="1" applyFont="1" applyBorder="1" applyAlignment="1">
      <alignment horizontal="right" vertical="center"/>
    </xf>
    <xf numFmtId="0" fontId="57" fillId="23" borderId="26" xfId="0" applyFont="1" applyFill="1" applyBorder="1" applyAlignment="1">
      <alignment horizontal="center" vertical="center" wrapText="1"/>
    </xf>
    <xf numFmtId="0" fontId="57" fillId="23" borderId="27" xfId="0" applyFont="1" applyFill="1" applyBorder="1" applyAlignment="1">
      <alignment horizontal="center" vertical="center" wrapText="1"/>
    </xf>
    <xf numFmtId="0" fontId="57" fillId="23" borderId="28" xfId="0" applyFont="1" applyFill="1" applyBorder="1" applyAlignment="1">
      <alignment horizontal="center" vertical="center" wrapText="1"/>
    </xf>
    <xf numFmtId="0" fontId="57" fillId="23" borderId="31" xfId="0" applyFont="1" applyFill="1" applyBorder="1" applyAlignment="1">
      <alignment horizontal="center" vertical="center" wrapText="1"/>
    </xf>
    <xf numFmtId="0" fontId="57" fillId="23" borderId="4" xfId="0" applyFont="1" applyFill="1" applyBorder="1" applyAlignment="1">
      <alignment horizontal="center" vertical="center" wrapText="1"/>
    </xf>
    <xf numFmtId="0" fontId="57" fillId="23" borderId="32" xfId="0" applyFont="1" applyFill="1" applyBorder="1" applyAlignment="1">
      <alignment horizontal="center" vertical="center" wrapText="1"/>
    </xf>
    <xf numFmtId="0" fontId="52" fillId="4" borderId="2" xfId="0" applyFont="1" applyFill="1" applyBorder="1" applyAlignment="1">
      <alignment horizontal="right" vertical="center"/>
    </xf>
    <xf numFmtId="0" fontId="18" fillId="0" borderId="0" xfId="0" applyFont="1" applyAlignment="1">
      <alignment horizontal="left" vertical="center" wrapText="1"/>
    </xf>
    <xf numFmtId="0" fontId="19" fillId="0" borderId="1" xfId="0" applyFont="1" applyBorder="1" applyAlignment="1">
      <alignment horizontal="center" vertical="center"/>
    </xf>
    <xf numFmtId="0" fontId="19" fillId="0" borderId="0" xfId="0" applyFont="1" applyAlignment="1">
      <alignment horizontal="left" vertical="center"/>
    </xf>
    <xf numFmtId="0" fontId="58" fillId="0" borderId="4" xfId="0" applyFont="1" applyBorder="1" applyAlignment="1">
      <alignment horizontal="left" vertical="center"/>
    </xf>
    <xf numFmtId="0" fontId="30" fillId="20" borderId="5" xfId="0" applyFont="1" applyFill="1" applyBorder="1" applyAlignment="1" applyProtection="1">
      <alignment horizontal="left" vertical="center"/>
      <protection locked="0"/>
    </xf>
    <xf numFmtId="0" fontId="22" fillId="7" borderId="14" xfId="0" applyFont="1" applyFill="1" applyBorder="1" applyAlignment="1" applyProtection="1">
      <alignment horizontal="left" vertical="center"/>
      <protection locked="0"/>
    </xf>
    <xf numFmtId="0" fontId="22" fillId="7" borderId="15" xfId="0" applyFont="1" applyFill="1" applyBorder="1" applyAlignment="1" applyProtection="1">
      <alignment horizontal="left" vertical="center"/>
      <protection locked="0"/>
    </xf>
    <xf numFmtId="0" fontId="19" fillId="0" borderId="35" xfId="0" applyFont="1" applyBorder="1" applyAlignment="1">
      <alignment horizontal="center" vertical="center"/>
    </xf>
    <xf numFmtId="0" fontId="36" fillId="23" borderId="26" xfId="0" applyFont="1" applyFill="1" applyBorder="1" applyAlignment="1">
      <alignment horizontal="center" vertical="center" wrapText="1"/>
    </xf>
    <xf numFmtId="0" fontId="36" fillId="23" borderId="27" xfId="0" applyFont="1" applyFill="1" applyBorder="1" applyAlignment="1">
      <alignment horizontal="center" vertical="center" wrapText="1"/>
    </xf>
    <xf numFmtId="0" fontId="36" fillId="23" borderId="28" xfId="0" applyFont="1" applyFill="1" applyBorder="1" applyAlignment="1">
      <alignment horizontal="center" vertical="center" wrapText="1"/>
    </xf>
    <xf numFmtId="0" fontId="36" fillId="23" borderId="29" xfId="0" applyFont="1" applyFill="1" applyBorder="1" applyAlignment="1">
      <alignment horizontal="center" vertical="center" wrapText="1"/>
    </xf>
    <xf numFmtId="0" fontId="36" fillId="23" borderId="0" xfId="0" applyFont="1" applyFill="1" applyAlignment="1">
      <alignment horizontal="center" vertical="center" wrapText="1"/>
    </xf>
    <xf numFmtId="0" fontId="36" fillId="23" borderId="30" xfId="0" applyFont="1" applyFill="1" applyBorder="1" applyAlignment="1">
      <alignment horizontal="center" vertical="center" wrapText="1"/>
    </xf>
    <xf numFmtId="0" fontId="36" fillId="23" borderId="31" xfId="0" applyFont="1" applyFill="1" applyBorder="1" applyAlignment="1">
      <alignment horizontal="center" vertical="center" wrapText="1"/>
    </xf>
    <xf numFmtId="0" fontId="36" fillId="23" borderId="4" xfId="0" applyFont="1" applyFill="1" applyBorder="1" applyAlignment="1">
      <alignment horizontal="center" vertical="center" wrapText="1"/>
    </xf>
    <xf numFmtId="0" fontId="36" fillId="23" borderId="32" xfId="0" applyFont="1" applyFill="1" applyBorder="1" applyAlignment="1">
      <alignment horizontal="center" vertical="center" wrapText="1"/>
    </xf>
    <xf numFmtId="0" fontId="30" fillId="20" borderId="14" xfId="0" applyFont="1" applyFill="1" applyBorder="1" applyAlignment="1" applyProtection="1">
      <alignment horizontal="left" vertical="center"/>
      <protection locked="0"/>
    </xf>
    <xf numFmtId="0" fontId="30" fillId="20" borderId="15" xfId="0" applyFont="1" applyFill="1" applyBorder="1" applyAlignment="1" applyProtection="1">
      <alignment horizontal="left" vertical="center"/>
      <protection locked="0"/>
    </xf>
    <xf numFmtId="0" fontId="22"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11" fillId="0" borderId="2" xfId="0" applyFont="1" applyBorder="1" applyAlignment="1">
      <alignment horizontal="left" vertical="center"/>
    </xf>
    <xf numFmtId="0" fontId="38" fillId="0" borderId="0" xfId="0" applyFont="1" applyAlignment="1">
      <alignment horizontal="right" vertical="center"/>
    </xf>
    <xf numFmtId="0" fontId="30" fillId="20" borderId="14" xfId="0" applyFont="1" applyFill="1" applyBorder="1" applyAlignment="1" applyProtection="1">
      <alignment horizontal="center" vertical="center"/>
      <protection locked="0"/>
    </xf>
    <xf numFmtId="0" fontId="30" fillId="20" borderId="15" xfId="0" applyFont="1" applyFill="1" applyBorder="1" applyAlignment="1" applyProtection="1">
      <alignment horizontal="center" vertical="center"/>
      <protection locked="0"/>
    </xf>
    <xf numFmtId="0" fontId="39" fillId="0" borderId="0" xfId="0" applyFont="1" applyAlignment="1">
      <alignment horizontal="right" vertical="center"/>
    </xf>
    <xf numFmtId="0" fontId="59" fillId="0" borderId="0" xfId="0" applyFont="1" applyAlignment="1">
      <alignment horizontal="center" vertical="center"/>
    </xf>
    <xf numFmtId="0" fontId="0" fillId="0" borderId="0" xfId="0" applyAlignment="1">
      <alignment horizontal="left" vertical="center" indent="1"/>
    </xf>
    <xf numFmtId="0" fontId="23" fillId="21" borderId="0" xfId="7" applyFont="1" applyFill="1" applyAlignment="1">
      <alignment horizontal="left" vertical="center"/>
    </xf>
    <xf numFmtId="0" fontId="2" fillId="0" borderId="4" xfId="7" applyFont="1" applyBorder="1" applyAlignment="1">
      <alignment horizontal="center" vertical="center"/>
    </xf>
    <xf numFmtId="0" fontId="0" fillId="0" borderId="4" xfId="0" applyBorder="1" applyAlignment="1">
      <alignment horizontal="center" vertical="center"/>
    </xf>
    <xf numFmtId="0" fontId="53" fillId="0" borderId="0" xfId="7" applyFont="1" applyAlignment="1">
      <alignment horizontal="left" vertical="center"/>
    </xf>
    <xf numFmtId="0" fontId="60" fillId="24" borderId="0" xfId="0" applyFont="1" applyFill="1" applyAlignment="1">
      <alignment horizontal="center" vertical="center"/>
    </xf>
    <xf numFmtId="0" fontId="0" fillId="0" borderId="4" xfId="0" applyBorder="1" applyAlignment="1">
      <alignment horizontal="left" vertical="center" indent="1"/>
    </xf>
    <xf numFmtId="0" fontId="19" fillId="0" borderId="4" xfId="7" applyFont="1" applyBorder="1" applyAlignment="1">
      <alignment horizontal="center" vertical="center"/>
    </xf>
    <xf numFmtId="0" fontId="16" fillId="0" borderId="1" xfId="7" applyFont="1" applyBorder="1" applyAlignment="1">
      <alignment horizontal="left" vertical="center" indent="1"/>
    </xf>
    <xf numFmtId="49" fontId="16" fillId="0" borderId="0" xfId="7" applyNumberFormat="1" applyFont="1" applyAlignment="1">
      <alignment horizontal="left" vertical="center" indent="1"/>
    </xf>
    <xf numFmtId="0" fontId="0" fillId="0" borderId="0" xfId="0" applyAlignment="1">
      <alignment horizontal="center" vertical="center"/>
    </xf>
    <xf numFmtId="0" fontId="16" fillId="0" borderId="0" xfId="7" applyFont="1" applyAlignment="1">
      <alignment horizontal="left" vertical="center" indent="1"/>
    </xf>
    <xf numFmtId="0" fontId="19" fillId="0" borderId="20" xfId="0" applyFont="1" applyBorder="1" applyAlignment="1">
      <alignment horizontal="right" vertical="center"/>
    </xf>
    <xf numFmtId="0" fontId="19" fillId="0" borderId="0" xfId="0" applyFont="1" applyAlignment="1">
      <alignment horizontal="right" vertical="center"/>
    </xf>
    <xf numFmtId="0" fontId="35" fillId="7" borderId="14" xfId="8" applyFont="1" applyFill="1" applyBorder="1" applyAlignment="1" applyProtection="1">
      <alignment horizontal="left" vertical="center"/>
      <protection locked="0"/>
    </xf>
    <xf numFmtId="0" fontId="35" fillId="7" borderId="12" xfId="8" applyFont="1" applyFill="1" applyBorder="1" applyAlignment="1" applyProtection="1">
      <alignment horizontal="left" vertical="center"/>
      <protection locked="0"/>
    </xf>
    <xf numFmtId="0" fontId="35" fillId="7" borderId="15" xfId="8" applyFont="1" applyFill="1" applyBorder="1" applyAlignment="1" applyProtection="1">
      <alignment horizontal="left" vertical="center"/>
      <protection locked="0"/>
    </xf>
    <xf numFmtId="0" fontId="33" fillId="0" borderId="35" xfId="8" applyFont="1" applyBorder="1" applyAlignment="1">
      <alignment horizontal="center" vertical="center"/>
    </xf>
    <xf numFmtId="0" fontId="33" fillId="0" borderId="20" xfId="8" applyFont="1" applyBorder="1" applyAlignment="1">
      <alignment horizontal="right" vertical="center"/>
    </xf>
    <xf numFmtId="0" fontId="33" fillId="0" borderId="0" xfId="8" applyFont="1" applyAlignment="1">
      <alignment horizontal="right" vertical="center"/>
    </xf>
    <xf numFmtId="0" fontId="11" fillId="0" borderId="0" xfId="0" applyFont="1" applyAlignment="1">
      <alignment horizontal="left" vertical="center"/>
    </xf>
    <xf numFmtId="0" fontId="39" fillId="0" borderId="0" xfId="0" applyFont="1" applyAlignment="1">
      <alignment horizontal="left" vertical="center" wrapText="1"/>
    </xf>
    <xf numFmtId="0" fontId="62" fillId="23" borderId="36" xfId="0" applyFont="1" applyFill="1" applyBorder="1" applyAlignment="1">
      <alignment horizontal="center" vertical="center" wrapText="1"/>
    </xf>
    <xf numFmtId="0" fontId="62" fillId="23" borderId="37" xfId="0" applyFont="1" applyFill="1" applyBorder="1" applyAlignment="1">
      <alignment horizontal="center" vertical="center" wrapText="1"/>
    </xf>
    <xf numFmtId="0" fontId="62" fillId="23" borderId="38" xfId="0" applyFont="1" applyFill="1" applyBorder="1" applyAlignment="1">
      <alignment horizontal="center" vertical="center" wrapText="1"/>
    </xf>
    <xf numFmtId="0" fontId="4" fillId="0" borderId="0" xfId="0" applyFont="1" applyAlignment="1">
      <alignment horizontal="left" vertical="center"/>
    </xf>
    <xf numFmtId="0" fontId="19" fillId="0" borderId="0" xfId="0" applyFont="1" applyAlignment="1">
      <alignment horizontal="center" vertical="center"/>
    </xf>
    <xf numFmtId="0" fontId="61" fillId="0" borderId="0" xfId="0" applyFont="1" applyAlignment="1">
      <alignment horizontal="right" vertical="center"/>
    </xf>
    <xf numFmtId="0" fontId="23" fillId="21" borderId="7" xfId="7" applyFont="1" applyFill="1" applyBorder="1" applyAlignment="1">
      <alignment horizontal="left" vertical="center"/>
    </xf>
    <xf numFmtId="0" fontId="23" fillId="21" borderId="1" xfId="7" applyFont="1" applyFill="1" applyBorder="1" applyAlignment="1">
      <alignment horizontal="left" vertical="center"/>
    </xf>
    <xf numFmtId="0" fontId="23" fillId="21" borderId="8" xfId="7" applyFont="1" applyFill="1" applyBorder="1" applyAlignment="1">
      <alignment horizontal="left" vertical="center"/>
    </xf>
    <xf numFmtId="0" fontId="49" fillId="0" borderId="35" xfId="7" applyFont="1" applyBorder="1" applyAlignment="1">
      <alignment horizontal="center" vertical="center"/>
    </xf>
    <xf numFmtId="9" fontId="49" fillId="0" borderId="1" xfId="7" applyNumberFormat="1" applyFont="1" applyBorder="1" applyAlignment="1">
      <alignment horizontal="center" vertical="center"/>
    </xf>
    <xf numFmtId="0" fontId="49" fillId="0" borderId="0" xfId="7" applyFont="1" applyAlignment="1">
      <alignment horizontal="center" vertical="center"/>
    </xf>
    <xf numFmtId="0" fontId="49" fillId="0" borderId="25" xfId="7" applyFont="1" applyBorder="1" applyAlignment="1">
      <alignment horizontal="center" vertical="center"/>
    </xf>
    <xf numFmtId="9" fontId="49" fillId="0" borderId="39" xfId="7" applyNumberFormat="1" applyFont="1" applyBorder="1" applyAlignment="1">
      <alignment horizontal="center" vertical="center"/>
    </xf>
    <xf numFmtId="49" fontId="3" fillId="0" borderId="0" xfId="0" applyNumberFormat="1" applyFont="1" applyAlignment="1">
      <alignment horizontal="center" vertical="center"/>
    </xf>
    <xf numFmtId="0" fontId="30" fillId="7" borderId="14" xfId="0" applyFont="1" applyFill="1" applyBorder="1" applyAlignment="1">
      <alignment horizontal="left" vertical="center"/>
    </xf>
    <xf numFmtId="0" fontId="30" fillId="7" borderId="15" xfId="0" applyFont="1" applyFill="1" applyBorder="1" applyAlignment="1">
      <alignment horizontal="left" vertical="center"/>
    </xf>
    <xf numFmtId="0" fontId="3" fillId="0" borderId="0" xfId="0" applyFont="1" applyAlignment="1">
      <alignment horizontal="right" vertical="center"/>
    </xf>
  </cellXfs>
  <cellStyles count="11">
    <cellStyle name="Comma" xfId="1" builtinId="3"/>
    <cellStyle name="Comma 2" xfId="2" xr:uid="{00000000-0005-0000-0000-000001000000}"/>
    <cellStyle name="Currency" xfId="3" builtinId="4"/>
    <cellStyle name="Currency 2" xfId="4" xr:uid="{00000000-0005-0000-0000-000003000000}"/>
    <cellStyle name="Currency 3" xfId="5" xr:uid="{00000000-0005-0000-0000-000004000000}"/>
    <cellStyle name="Normal" xfId="0" builtinId="0"/>
    <cellStyle name="Normal 2" xfId="6" xr:uid="{00000000-0005-0000-0000-000006000000}"/>
    <cellStyle name="Normal 3" xfId="7" xr:uid="{00000000-0005-0000-0000-000007000000}"/>
    <cellStyle name="Normal_ReStocking v2" xfId="8" xr:uid="{00000000-0005-0000-0000-000008000000}"/>
    <cellStyle name="Percent" xfId="9" builtinId="5"/>
    <cellStyle name="Percent 2"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274320</xdr:colOff>
      <xdr:row>1</xdr:row>
      <xdr:rowOff>7620</xdr:rowOff>
    </xdr:from>
    <xdr:to>
      <xdr:col>4</xdr:col>
      <xdr:colOff>7170420</xdr:colOff>
      <xdr:row>1</xdr:row>
      <xdr:rowOff>1341120</xdr:rowOff>
    </xdr:to>
    <xdr:pic>
      <xdr:nvPicPr>
        <xdr:cNvPr id="15368" name="Picture 1">
          <a:extLst>
            <a:ext uri="{FF2B5EF4-FFF2-40B4-BE49-F238E27FC236}">
              <a16:creationId xmlns:a16="http://schemas.microsoft.com/office/drawing/2014/main" id="{CDC48DA4-1DC4-AA49-AC66-4015398688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29540"/>
          <a:ext cx="756666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731520</xdr:colOff>
      <xdr:row>2</xdr:row>
      <xdr:rowOff>0</xdr:rowOff>
    </xdr:to>
    <xdr:pic>
      <xdr:nvPicPr>
        <xdr:cNvPr id="34824" name="Picture 3">
          <a:extLst>
            <a:ext uri="{FF2B5EF4-FFF2-40B4-BE49-F238E27FC236}">
              <a16:creationId xmlns:a16="http://schemas.microsoft.com/office/drawing/2014/main" id="{44473309-62BF-1D88-7ACF-7AC0B40F9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190500"/>
          <a:ext cx="5524500" cy="975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E5BF814D-EF00-3CCB-D9E9-B1D198BF2B26}"/>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731520</xdr:colOff>
      <xdr:row>2</xdr:row>
      <xdr:rowOff>0</xdr:rowOff>
    </xdr:to>
    <xdr:pic>
      <xdr:nvPicPr>
        <xdr:cNvPr id="37896" name="Picture 2">
          <a:extLst>
            <a:ext uri="{FF2B5EF4-FFF2-40B4-BE49-F238E27FC236}">
              <a16:creationId xmlns:a16="http://schemas.microsoft.com/office/drawing/2014/main" id="{BC6F2802-096C-FCAD-0F0B-692CE8E2E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190500"/>
          <a:ext cx="5524500" cy="975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7</xdr:col>
      <xdr:colOff>731520</xdr:colOff>
      <xdr:row>2</xdr:row>
      <xdr:rowOff>0</xdr:rowOff>
    </xdr:to>
    <xdr:pic>
      <xdr:nvPicPr>
        <xdr:cNvPr id="37897" name="Picture 3">
          <a:extLst>
            <a:ext uri="{FF2B5EF4-FFF2-40B4-BE49-F238E27FC236}">
              <a16:creationId xmlns:a16="http://schemas.microsoft.com/office/drawing/2014/main" id="{50DAB3D2-E097-31A5-3E5C-4263FD2D8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190500"/>
          <a:ext cx="5524500" cy="975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292608</xdr:colOff>
      <xdr:row>20</xdr:row>
      <xdr:rowOff>6096</xdr:rowOff>
    </xdr:from>
    <xdr:to>
      <xdr:col>29</xdr:col>
      <xdr:colOff>432816</xdr:colOff>
      <xdr:row>26</xdr:row>
      <xdr:rowOff>48768</xdr:rowOff>
    </xdr:to>
    <xdr:sp macro="" textlink="">
      <xdr:nvSpPr>
        <xdr:cNvPr id="2" name="Arrow: Down 1">
          <a:extLst>
            <a:ext uri="{FF2B5EF4-FFF2-40B4-BE49-F238E27FC236}">
              <a16:creationId xmlns:a16="http://schemas.microsoft.com/office/drawing/2014/main" id="{A3258250-7026-2F55-FA3B-59872A1E5536}"/>
            </a:ext>
          </a:extLst>
        </xdr:cNvPr>
        <xdr:cNvSpPr/>
      </xdr:nvSpPr>
      <xdr:spPr>
        <a:xfrm>
          <a:off x="10222992" y="2206752"/>
          <a:ext cx="140208" cy="920496"/>
        </a:xfrm>
        <a:prstGeom prst="down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22860</xdr:colOff>
      <xdr:row>1</xdr:row>
      <xdr:rowOff>7620</xdr:rowOff>
    </xdr:from>
    <xdr:to>
      <xdr:col>11</xdr:col>
      <xdr:colOff>15240</xdr:colOff>
      <xdr:row>1</xdr:row>
      <xdr:rowOff>982980</xdr:rowOff>
    </xdr:to>
    <xdr:pic>
      <xdr:nvPicPr>
        <xdr:cNvPr id="38916" name="Picture 3">
          <a:extLst>
            <a:ext uri="{FF2B5EF4-FFF2-40B4-BE49-F238E27FC236}">
              <a16:creationId xmlns:a16="http://schemas.microsoft.com/office/drawing/2014/main" id="{1B4E7418-BDAD-52DC-B39D-18B0E30DCA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198120"/>
          <a:ext cx="5547360" cy="975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2</xdr:row>
      <xdr:rowOff>6096</xdr:rowOff>
    </xdr:from>
    <xdr:to>
      <xdr:col>33</xdr:col>
      <xdr:colOff>280416</xdr:colOff>
      <xdr:row>9</xdr:row>
      <xdr:rowOff>128016</xdr:rowOff>
    </xdr:to>
    <xdr:sp macro="" textlink="">
      <xdr:nvSpPr>
        <xdr:cNvPr id="3" name="Arrow: Bent-Up 2">
          <a:extLst>
            <a:ext uri="{FF2B5EF4-FFF2-40B4-BE49-F238E27FC236}">
              <a16:creationId xmlns:a16="http://schemas.microsoft.com/office/drawing/2014/main" id="{A3DA089C-CC79-B1B6-E092-32D78390A873}"/>
            </a:ext>
          </a:extLst>
        </xdr:cNvPr>
        <xdr:cNvSpPr/>
      </xdr:nvSpPr>
      <xdr:spPr>
        <a:xfrm rot="10800000" flipH="1">
          <a:off x="9802368" y="384048"/>
          <a:ext cx="280416" cy="74980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3" name="Arrow: Bent-Up 2">
          <a:extLst>
            <a:ext uri="{FF2B5EF4-FFF2-40B4-BE49-F238E27FC236}">
              <a16:creationId xmlns:a16="http://schemas.microsoft.com/office/drawing/2014/main" id="{D4F78DE1-AF82-FEB4-6F9C-40F2590B9927}"/>
            </a:ext>
          </a:extLst>
        </xdr:cNvPr>
        <xdr:cNvSpPr/>
      </xdr:nvSpPr>
      <xdr:spPr>
        <a:xfrm rot="10800000" flipH="1">
          <a:off x="9192768" y="950976"/>
          <a:ext cx="323088" cy="694944"/>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609600</xdr:colOff>
      <xdr:row>2</xdr:row>
      <xdr:rowOff>0</xdr:rowOff>
    </xdr:to>
    <xdr:pic>
      <xdr:nvPicPr>
        <xdr:cNvPr id="27656" name="Picture 3">
          <a:extLst>
            <a:ext uri="{FF2B5EF4-FFF2-40B4-BE49-F238E27FC236}">
              <a16:creationId xmlns:a16="http://schemas.microsoft.com/office/drawing/2014/main" id="{780FFA92-5370-42D1-6CB9-76D768DBE5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190500"/>
          <a:ext cx="5524500" cy="975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1B6BEABC-748E-323B-14C5-2FE63E94F8FA}"/>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609600</xdr:colOff>
      <xdr:row>2</xdr:row>
      <xdr:rowOff>0</xdr:rowOff>
    </xdr:to>
    <xdr:pic>
      <xdr:nvPicPr>
        <xdr:cNvPr id="30729" name="Picture 2">
          <a:extLst>
            <a:ext uri="{FF2B5EF4-FFF2-40B4-BE49-F238E27FC236}">
              <a16:creationId xmlns:a16="http://schemas.microsoft.com/office/drawing/2014/main" id="{02F00C40-D24E-BD14-A405-595CCA1C96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190500"/>
          <a:ext cx="5524500" cy="975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CE0514BE-F209-1483-CA1A-F2BAC8C8C478}"/>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731520</xdr:colOff>
      <xdr:row>2</xdr:row>
      <xdr:rowOff>0</xdr:rowOff>
    </xdr:to>
    <xdr:pic>
      <xdr:nvPicPr>
        <xdr:cNvPr id="32777" name="Picture 2">
          <a:extLst>
            <a:ext uri="{FF2B5EF4-FFF2-40B4-BE49-F238E27FC236}">
              <a16:creationId xmlns:a16="http://schemas.microsoft.com/office/drawing/2014/main" id="{2FAE9083-E0EE-F3D6-64A4-061D0BFBB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190500"/>
          <a:ext cx="5524500" cy="975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BF43AC1A-E645-2155-B9DC-2E21221E8B76}"/>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0"/>
  <sheetViews>
    <sheetView showGridLines="0" showRowColHeaders="0" tabSelected="1" zoomScaleNormal="100" workbookViewId="0">
      <selection activeCell="B3" sqref="B3:E3"/>
    </sheetView>
  </sheetViews>
  <sheetFormatPr defaultRowHeight="18" customHeight="1" x14ac:dyDescent="0.3"/>
  <cols>
    <col min="1" max="1" width="4.6640625" customWidth="1"/>
    <col min="2" max="2" width="1.88671875" customWidth="1"/>
    <col min="3" max="3" width="6.88671875" customWidth="1"/>
    <col min="4" max="4" width="2.88671875" customWidth="1"/>
    <col min="5" max="5" width="105.88671875" customWidth="1"/>
    <col min="6" max="6" width="1.88671875" customWidth="1"/>
  </cols>
  <sheetData>
    <row r="1" spans="2:6" ht="10.050000000000001" customHeight="1" x14ac:dyDescent="0.3">
      <c r="B1" s="39"/>
      <c r="C1" s="39"/>
      <c r="D1" s="39"/>
      <c r="E1" s="39"/>
      <c r="F1" s="39"/>
    </row>
    <row r="2" spans="2:6" ht="110.1" customHeight="1" x14ac:dyDescent="0.3">
      <c r="B2" s="39"/>
      <c r="C2" s="39"/>
      <c r="D2" s="39"/>
      <c r="E2" s="39"/>
      <c r="F2" s="39"/>
    </row>
    <row r="3" spans="2:6" ht="25.05" customHeight="1" x14ac:dyDescent="0.3">
      <c r="B3" s="398" t="s">
        <v>567</v>
      </c>
      <c r="C3" s="398"/>
      <c r="D3" s="398"/>
      <c r="E3" s="398"/>
      <c r="F3" s="39"/>
    </row>
    <row r="4" spans="2:6" ht="20.100000000000001" customHeight="1" x14ac:dyDescent="0.3">
      <c r="B4" s="358"/>
      <c r="C4" s="396" t="s">
        <v>569</v>
      </c>
      <c r="D4" s="396"/>
      <c r="E4" s="396"/>
      <c r="F4" s="39"/>
    </row>
    <row r="5" spans="2:6" ht="15" customHeight="1" x14ac:dyDescent="0.3">
      <c r="B5" s="39"/>
      <c r="C5" s="396" t="s">
        <v>549</v>
      </c>
      <c r="D5" s="396"/>
      <c r="E5" s="396"/>
      <c r="F5" s="39"/>
    </row>
    <row r="6" spans="2:6" ht="12" customHeight="1" x14ac:dyDescent="0.3">
      <c r="B6" s="39"/>
      <c r="C6" s="45"/>
      <c r="D6" s="45"/>
      <c r="E6" s="45"/>
      <c r="F6" s="39"/>
    </row>
    <row r="7" spans="2:6" ht="45" customHeight="1" x14ac:dyDescent="0.3">
      <c r="B7" s="39"/>
      <c r="C7" s="397" t="s">
        <v>286</v>
      </c>
      <c r="D7" s="397"/>
      <c r="E7" s="397"/>
      <c r="F7" s="39"/>
    </row>
    <row r="8" spans="2:6" ht="12" customHeight="1" x14ac:dyDescent="0.3">
      <c r="B8" s="39"/>
      <c r="C8" s="39"/>
      <c r="D8" s="39"/>
      <c r="E8" s="39"/>
      <c r="F8" s="39"/>
    </row>
    <row r="9" spans="2:6" ht="20.100000000000001" customHeight="1" x14ac:dyDescent="0.3">
      <c r="B9" s="39"/>
      <c r="C9" s="41" t="s">
        <v>287</v>
      </c>
      <c r="D9" s="39"/>
      <c r="E9" s="39"/>
      <c r="F9" s="39"/>
    </row>
    <row r="10" spans="2:6" ht="45" customHeight="1" x14ac:dyDescent="0.3">
      <c r="B10" s="39"/>
      <c r="C10" s="16" t="s">
        <v>17</v>
      </c>
      <c r="D10" s="39"/>
      <c r="E10" s="40" t="s">
        <v>288</v>
      </c>
      <c r="F10" s="39"/>
    </row>
    <row r="11" spans="2:6" ht="10.050000000000001" customHeight="1" x14ac:dyDescent="0.3">
      <c r="B11" s="39"/>
      <c r="C11" s="42"/>
      <c r="D11" s="39"/>
      <c r="E11" s="39"/>
      <c r="F11" s="39"/>
    </row>
    <row r="12" spans="2:6" ht="45" customHeight="1" x14ac:dyDescent="0.3">
      <c r="B12" s="39"/>
      <c r="C12" s="17">
        <v>0</v>
      </c>
      <c r="D12" s="43"/>
      <c r="E12" s="40" t="s">
        <v>289</v>
      </c>
      <c r="F12" s="39"/>
    </row>
    <row r="13" spans="2:6" ht="12" customHeight="1" x14ac:dyDescent="0.3">
      <c r="B13" s="39"/>
      <c r="C13" s="39"/>
      <c r="D13" s="39"/>
      <c r="E13" s="39"/>
      <c r="F13" s="39"/>
    </row>
    <row r="14" spans="2:6" ht="30" customHeight="1" x14ac:dyDescent="0.3">
      <c r="B14" s="39"/>
      <c r="C14" s="22">
        <v>1</v>
      </c>
      <c r="D14" s="39"/>
      <c r="E14" s="124" t="s">
        <v>395</v>
      </c>
      <c r="F14" s="39"/>
    </row>
    <row r="15" spans="2:6" ht="12" customHeight="1" x14ac:dyDescent="0.3">
      <c r="B15" s="39"/>
      <c r="C15" s="39"/>
      <c r="D15" s="39"/>
      <c r="E15" s="39"/>
      <c r="F15" s="39"/>
    </row>
    <row r="16" spans="2:6" ht="18" customHeight="1" x14ac:dyDescent="0.3">
      <c r="B16" s="39"/>
      <c r="C16" s="399" t="s">
        <v>290</v>
      </c>
      <c r="D16" s="399"/>
      <c r="E16" s="399"/>
      <c r="F16" s="39"/>
    </row>
    <row r="17" spans="2:6" ht="12" customHeight="1" x14ac:dyDescent="0.3">
      <c r="B17" s="39"/>
      <c r="C17" s="39"/>
      <c r="D17" s="39"/>
      <c r="E17" s="39"/>
      <c r="F17" s="39"/>
    </row>
    <row r="18" spans="2:6" ht="15" customHeight="1" x14ac:dyDescent="0.3">
      <c r="B18" s="39"/>
      <c r="C18" s="394" t="s">
        <v>291</v>
      </c>
      <c r="D18" s="395"/>
      <c r="E18" s="395"/>
      <c r="F18" s="39"/>
    </row>
    <row r="19" spans="2:6" ht="5.0999999999999996" customHeight="1" thickBot="1" x14ac:dyDescent="0.35">
      <c r="B19" s="44"/>
      <c r="C19" s="44"/>
      <c r="D19" s="44"/>
      <c r="E19" s="44"/>
      <c r="F19" s="44"/>
    </row>
    <row r="20" spans="2:6" ht="18" customHeight="1" x14ac:dyDescent="0.3">
      <c r="C20" s="393" t="s">
        <v>468</v>
      </c>
      <c r="D20" s="393"/>
      <c r="E20" s="393"/>
    </row>
  </sheetData>
  <sheetProtection sheet="1" objects="1" scenarios="1"/>
  <mergeCells count="7">
    <mergeCell ref="C20:E20"/>
    <mergeCell ref="C18:E18"/>
    <mergeCell ref="C5:E5"/>
    <mergeCell ref="C7:E7"/>
    <mergeCell ref="B3:E3"/>
    <mergeCell ref="C16:E16"/>
    <mergeCell ref="C4:E4"/>
  </mergeCells>
  <printOptions horizontalCentered="1"/>
  <pageMargins left="0.7" right="0.7" top="1" bottom="0.75" header="0" footer="0"/>
  <pageSetup scale="97" orientation="landscape" horizontalDpi="4294967295" verticalDpi="4294967295"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79"/>
  <sheetViews>
    <sheetView showGridLines="0" showRowColHeaders="0" zoomScaleNormal="100" workbookViewId="0">
      <selection activeCell="B3" sqref="B3:H3"/>
    </sheetView>
  </sheetViews>
  <sheetFormatPr defaultColWidth="9.109375" defaultRowHeight="15" customHeight="1" x14ac:dyDescent="0.3"/>
  <cols>
    <col min="1" max="1" width="4.6640625" style="1" customWidth="1"/>
    <col min="2" max="2" width="16.77734375" style="1" customWidth="1"/>
    <col min="3" max="3" width="10.6640625" style="1" customWidth="1"/>
    <col min="4" max="4" width="9.109375" style="1"/>
    <col min="5" max="5" width="11.77734375" style="1" customWidth="1"/>
    <col min="6" max="8" width="10.77734375" style="1" customWidth="1"/>
    <col min="9" max="26" width="9.109375" style="1"/>
    <col min="27" max="27" width="20.6640625" style="1" customWidth="1"/>
    <col min="28" max="28" width="10.6640625" style="1" customWidth="1"/>
    <col min="29" max="16384" width="9.109375" style="1"/>
  </cols>
  <sheetData>
    <row r="2" spans="2:8" ht="77.099999999999994" customHeight="1" x14ac:dyDescent="0.3"/>
    <row r="3" spans="2:8" ht="20.100000000000001" customHeight="1" x14ac:dyDescent="0.3">
      <c r="B3" s="456" t="s">
        <v>483</v>
      </c>
      <c r="C3" s="456"/>
      <c r="D3" s="456"/>
      <c r="E3" s="456"/>
      <c r="F3" s="456"/>
      <c r="G3" s="456"/>
      <c r="H3" s="456"/>
    </row>
    <row r="4" spans="2:8" ht="15" customHeight="1" x14ac:dyDescent="0.3">
      <c r="B4" s="456" t="str">
        <f>'Basic Information'!$D$6</f>
        <v>Region of State</v>
      </c>
      <c r="C4" s="456"/>
      <c r="D4" s="456"/>
      <c r="E4" s="456"/>
      <c r="F4" s="456"/>
      <c r="G4" s="456"/>
      <c r="H4" s="456"/>
    </row>
    <row r="6" spans="2:8" ht="20.100000000000001" customHeight="1" x14ac:dyDescent="0.3">
      <c r="B6" s="461" t="str">
        <f>'Basic Information'!D14</f>
        <v>Crop</v>
      </c>
      <c r="C6" s="461"/>
      <c r="D6" s="461"/>
      <c r="E6" s="385">
        <f>'Crop 3 - Input'!K6</f>
        <v>0</v>
      </c>
      <c r="F6" s="386" t="s">
        <v>4</v>
      </c>
      <c r="G6" s="387"/>
      <c r="H6" s="388">
        <f>'Basic Information'!$D$4</f>
        <v>2023</v>
      </c>
    </row>
    <row r="7" spans="2:8" ht="15" customHeight="1" x14ac:dyDescent="0.3">
      <c r="B7" s="458" t="s">
        <v>470</v>
      </c>
      <c r="C7" s="458"/>
      <c r="D7" s="458"/>
      <c r="E7" s="458"/>
      <c r="F7" s="458"/>
      <c r="G7" s="458"/>
      <c r="H7" s="458"/>
    </row>
    <row r="8" spans="2:8" ht="15" customHeight="1" x14ac:dyDescent="0.3">
      <c r="B8" s="298"/>
      <c r="C8" s="298"/>
      <c r="D8" s="301"/>
      <c r="E8" s="302" t="s">
        <v>141</v>
      </c>
      <c r="F8" s="459" t="s">
        <v>0</v>
      </c>
      <c r="G8" s="459"/>
      <c r="H8" s="459"/>
    </row>
    <row r="9" spans="2:8" ht="15" customHeight="1" thickBot="1" x14ac:dyDescent="0.35">
      <c r="B9" s="266" t="s">
        <v>485</v>
      </c>
      <c r="C9" s="266"/>
      <c r="D9" s="299" t="s">
        <v>498</v>
      </c>
      <c r="E9" s="300" t="s">
        <v>500</v>
      </c>
      <c r="F9" s="300" t="s">
        <v>141</v>
      </c>
      <c r="G9" s="300" t="s">
        <v>471</v>
      </c>
      <c r="H9" s="300" t="s">
        <v>501</v>
      </c>
    </row>
    <row r="10" spans="2:8" ht="15" customHeight="1" x14ac:dyDescent="0.3">
      <c r="B10" s="465" t="str">
        <f>'Crop 3 - Input'!D14</f>
        <v>Crop</v>
      </c>
      <c r="C10" s="465"/>
      <c r="D10" s="267" t="str">
        <f>'Crop 3 - Input'!H14</f>
        <v>Harv. Units</v>
      </c>
      <c r="E10" s="280">
        <f>'Crop 3 - Input'!F19</f>
        <v>0</v>
      </c>
      <c r="F10" s="303">
        <f>'Crop 3 - Input'!L19</f>
        <v>0</v>
      </c>
      <c r="G10" s="280">
        <f>IF(F10&gt;0,F10/'Crop 3 - Input'!K6,0)</f>
        <v>0</v>
      </c>
      <c r="H10" s="280">
        <f>IF(G10&gt;0,G10/$E$10,0)</f>
        <v>0</v>
      </c>
    </row>
    <row r="11" spans="2:8" ht="15" customHeight="1" x14ac:dyDescent="0.3">
      <c r="B11" s="466" t="str">
        <f>'Crop 3 - Input'!D21</f>
        <v>Other</v>
      </c>
      <c r="C11" s="468"/>
      <c r="D11" s="267" t="str">
        <f>'Crop 3 - Input'!H21</f>
        <v>Harv. Units</v>
      </c>
      <c r="E11" s="280">
        <f>'Crop 3 - Input'!F21</f>
        <v>0</v>
      </c>
      <c r="F11" s="303">
        <f>'Crop 3 - Input'!L21</f>
        <v>0</v>
      </c>
      <c r="G11" s="280">
        <f>IF(F11&gt;0,'Crop 3 - Input'!K21,0)</f>
        <v>0</v>
      </c>
      <c r="H11" s="280">
        <f>IF(G11&gt;0,G11/$E$10,0)</f>
        <v>0</v>
      </c>
    </row>
    <row r="12" spans="2:8" ht="15" customHeight="1" x14ac:dyDescent="0.3">
      <c r="B12" s="466" t="s">
        <v>497</v>
      </c>
      <c r="C12" s="466"/>
      <c r="D12" s="267" t="str">
        <f>'Crop 3 - Input'!H22</f>
        <v>Harv. Units</v>
      </c>
      <c r="E12" s="280">
        <f>'Crop 3 - Input'!F22</f>
        <v>0</v>
      </c>
      <c r="F12" s="303">
        <f>'Crop 3 - Input'!L22</f>
        <v>0</v>
      </c>
      <c r="G12" s="280">
        <f>IF(F12&gt;0,'Crop 3 - Input'!K22,0)</f>
        <v>0</v>
      </c>
      <c r="H12" s="280">
        <f>IF(G12&gt;0,G12/$E$10,0)</f>
        <v>0</v>
      </c>
    </row>
    <row r="13" spans="2:8" ht="15" customHeight="1" x14ac:dyDescent="0.3">
      <c r="B13" s="466" t="s">
        <v>66</v>
      </c>
      <c r="C13" s="466"/>
      <c r="D13" s="267"/>
      <c r="E13" s="280"/>
      <c r="F13" s="303">
        <f>'Crop 3 - Input'!L23</f>
        <v>0</v>
      </c>
      <c r="G13" s="280">
        <f>IF(F13&gt;0,'Crop 3 - Input'!K23,0)</f>
        <v>0</v>
      </c>
      <c r="H13" s="280">
        <f>IF(G13&gt;0,G13/$E$10,0)</f>
        <v>0</v>
      </c>
    </row>
    <row r="14" spans="2:8" ht="5.0999999999999996" customHeight="1" thickBot="1" x14ac:dyDescent="0.35">
      <c r="B14" s="269"/>
      <c r="C14" s="269"/>
      <c r="D14" s="270"/>
      <c r="E14" s="271"/>
      <c r="F14" s="272"/>
      <c r="G14" s="362"/>
      <c r="H14" s="271"/>
    </row>
    <row r="15" spans="2:8" ht="15" customHeight="1" thickTop="1" x14ac:dyDescent="0.3">
      <c r="B15" s="308" t="s">
        <v>472</v>
      </c>
      <c r="C15" s="308"/>
      <c r="D15" s="274"/>
      <c r="E15" s="275"/>
      <c r="F15" s="276">
        <f>SUM(F10:F14)</f>
        <v>0</v>
      </c>
      <c r="G15" s="361">
        <f>SUM(G10:G14)</f>
        <v>0</v>
      </c>
      <c r="H15" s="361">
        <f>SUM(H10:H14)</f>
        <v>0</v>
      </c>
    </row>
    <row r="16" spans="2:8" ht="10.050000000000001" customHeight="1" x14ac:dyDescent="0.3">
      <c r="B16" s="277"/>
      <c r="C16" s="277"/>
      <c r="D16" s="267"/>
      <c r="E16" s="264"/>
      <c r="F16" s="264"/>
      <c r="G16" s="268"/>
      <c r="H16" s="268"/>
    </row>
    <row r="17" spans="2:8" ht="15" customHeight="1" x14ac:dyDescent="0.3">
      <c r="B17" s="458" t="s">
        <v>473</v>
      </c>
      <c r="C17" s="458"/>
      <c r="D17" s="458"/>
      <c r="E17" s="458"/>
      <c r="F17" s="458"/>
      <c r="G17" s="458"/>
      <c r="H17" s="458"/>
    </row>
    <row r="18" spans="2:8" ht="15" customHeight="1" x14ac:dyDescent="0.3">
      <c r="B18" s="264"/>
      <c r="C18" s="264"/>
      <c r="F18" s="460" t="s">
        <v>487</v>
      </c>
      <c r="G18" s="460"/>
      <c r="H18" s="460"/>
    </row>
    <row r="19" spans="2:8" ht="15" customHeight="1" thickBot="1" x14ac:dyDescent="0.35">
      <c r="B19" s="282"/>
      <c r="C19" s="282"/>
      <c r="D19" s="287"/>
      <c r="E19" s="287"/>
      <c r="F19" s="365" t="s">
        <v>141</v>
      </c>
      <c r="G19" s="365" t="s">
        <v>471</v>
      </c>
      <c r="H19" s="300" t="s">
        <v>501</v>
      </c>
    </row>
    <row r="20" spans="2:8" ht="15" customHeight="1" x14ac:dyDescent="0.3">
      <c r="B20" s="264" t="s">
        <v>513</v>
      </c>
      <c r="C20" s="264"/>
    </row>
    <row r="21" spans="2:8" ht="15" customHeight="1" x14ac:dyDescent="0.3">
      <c r="B21" s="457" t="s">
        <v>488</v>
      </c>
      <c r="C21" s="457"/>
      <c r="F21" s="164">
        <f>'Crop 3 - Input'!L37</f>
        <v>0</v>
      </c>
      <c r="G21" s="291">
        <f>IF(F21&gt;0,F21/'Crop 3 - Input'!$K$6,0)</f>
        <v>0</v>
      </c>
      <c r="H21" s="280">
        <f t="shared" ref="H21:H36" si="0">IF(G21&gt;0,G21/$E$10,0)</f>
        <v>0</v>
      </c>
    </row>
    <row r="22" spans="2:8" ht="15" customHeight="1" x14ac:dyDescent="0.3">
      <c r="B22" s="457" t="s">
        <v>43</v>
      </c>
      <c r="C22" s="457"/>
      <c r="F22" s="164">
        <f>'Crop 3 - Input'!L48</f>
        <v>0</v>
      </c>
      <c r="G22" s="291">
        <f>IF(F22&gt;0,F22/'Crop 3 - Input'!$K$6,0)</f>
        <v>0</v>
      </c>
      <c r="H22" s="280">
        <f t="shared" si="0"/>
        <v>0</v>
      </c>
    </row>
    <row r="23" spans="2:8" ht="15" customHeight="1" x14ac:dyDescent="0.3">
      <c r="B23" s="457" t="s">
        <v>77</v>
      </c>
      <c r="C23" s="457"/>
      <c r="F23" s="164">
        <f>'Crop 3 - Input'!L60</f>
        <v>0</v>
      </c>
      <c r="G23" s="291">
        <f>IF(F23&gt;0,F23/'Crop 3 - Input'!$K$6,0)</f>
        <v>0</v>
      </c>
      <c r="H23" s="280">
        <f t="shared" si="0"/>
        <v>0</v>
      </c>
    </row>
    <row r="24" spans="2:8" ht="15" customHeight="1" x14ac:dyDescent="0.3">
      <c r="B24" s="457" t="s">
        <v>46</v>
      </c>
      <c r="C24" s="457"/>
      <c r="F24" s="164">
        <f>'Crop 3 - Input'!L75</f>
        <v>0</v>
      </c>
      <c r="G24" s="291">
        <f>IF(F24&gt;0,F24/'Crop 3 - Input'!$K$6,0)</f>
        <v>0</v>
      </c>
      <c r="H24" s="280">
        <f t="shared" si="0"/>
        <v>0</v>
      </c>
    </row>
    <row r="25" spans="2:8" ht="15" customHeight="1" x14ac:dyDescent="0.3">
      <c r="B25" s="457" t="s">
        <v>48</v>
      </c>
      <c r="C25" s="457"/>
      <c r="F25" s="164">
        <f>'Crop 3 - Input'!L100</f>
        <v>0</v>
      </c>
      <c r="G25" s="291">
        <f>IF(F25&gt;0,F25/'Crop 3 - Input'!$K$6,0)</f>
        <v>0</v>
      </c>
      <c r="H25" s="280">
        <f t="shared" si="0"/>
        <v>0</v>
      </c>
    </row>
    <row r="26" spans="2:8" ht="15" customHeight="1" x14ac:dyDescent="0.3">
      <c r="B26" s="457" t="s">
        <v>52</v>
      </c>
      <c r="C26" s="457"/>
      <c r="F26" s="164">
        <f>'Crop 3 - Input'!L118</f>
        <v>0</v>
      </c>
      <c r="G26" s="291">
        <f>IF(F26&gt;0,F26/'Crop 3 - Input'!$K$6,0)</f>
        <v>0</v>
      </c>
      <c r="H26" s="280">
        <f t="shared" si="0"/>
        <v>0</v>
      </c>
    </row>
    <row r="27" spans="2:8" ht="15" customHeight="1" x14ac:dyDescent="0.3">
      <c r="B27" s="467" t="s">
        <v>489</v>
      </c>
      <c r="C27" s="467"/>
      <c r="D27" s="467"/>
      <c r="F27" s="164">
        <f>'Crop 3 - Input'!L140</f>
        <v>0</v>
      </c>
      <c r="G27" s="291">
        <f>IF(F27&gt;0,F27/'Crop 3 - Input'!$K$6,0)</f>
        <v>0</v>
      </c>
      <c r="H27" s="280">
        <f t="shared" si="0"/>
        <v>0</v>
      </c>
    </row>
    <row r="28" spans="2:8" ht="15" customHeight="1" x14ac:dyDescent="0.3">
      <c r="B28" s="457" t="s">
        <v>507</v>
      </c>
      <c r="C28" s="457"/>
      <c r="F28" s="164">
        <f>AB79</f>
        <v>0</v>
      </c>
      <c r="G28" s="291">
        <f>IF(F28&gt;0,F28/'Crop 3 - Input'!$K$6,0)</f>
        <v>0</v>
      </c>
      <c r="H28" s="280">
        <f t="shared" si="0"/>
        <v>0</v>
      </c>
    </row>
    <row r="29" spans="2:8" ht="15" customHeight="1" x14ac:dyDescent="0.3">
      <c r="B29" s="457" t="s">
        <v>474</v>
      </c>
      <c r="C29" s="457"/>
      <c r="F29" s="164">
        <f>Overhead!E67*Overhead!K67</f>
        <v>0</v>
      </c>
      <c r="G29" s="291">
        <f>IF(F29&gt;0,F29/'Crop 3 - Input'!$K$6,0)</f>
        <v>0</v>
      </c>
      <c r="H29" s="280">
        <f t="shared" si="0"/>
        <v>0</v>
      </c>
    </row>
    <row r="30" spans="2:8" ht="15" customHeight="1" x14ac:dyDescent="0.3">
      <c r="B30" s="457" t="s">
        <v>455</v>
      </c>
      <c r="C30" s="457"/>
      <c r="F30" s="164">
        <f>Overhead!E68*Overhead!K68</f>
        <v>0</v>
      </c>
      <c r="G30" s="291">
        <f>IF(F30&gt;0,F30/'Crop 3 - Input'!$K$6,0)</f>
        <v>0</v>
      </c>
      <c r="H30" s="280">
        <f t="shared" si="0"/>
        <v>0</v>
      </c>
    </row>
    <row r="31" spans="2:8" ht="15" customHeight="1" x14ac:dyDescent="0.3">
      <c r="B31" s="457" t="s">
        <v>461</v>
      </c>
      <c r="C31" s="457"/>
      <c r="F31" s="164">
        <f>Overhead!E69*Overhead!K69</f>
        <v>0</v>
      </c>
      <c r="G31" s="291">
        <f>IF(F31&gt;0,F31/'Crop 3 - Input'!$K$6,0)</f>
        <v>0</v>
      </c>
      <c r="H31" s="280">
        <f t="shared" si="0"/>
        <v>0</v>
      </c>
    </row>
    <row r="32" spans="2:8" ht="15" customHeight="1" x14ac:dyDescent="0.3">
      <c r="B32" s="457" t="s">
        <v>490</v>
      </c>
      <c r="C32" s="457"/>
      <c r="F32" s="164">
        <f>'Crop 3 - Input'!L146</f>
        <v>0</v>
      </c>
      <c r="G32" s="291">
        <f>IF(F32&gt;0,F32/'Crop 3 - Input'!$K$6,0)</f>
        <v>0</v>
      </c>
      <c r="H32" s="280">
        <f t="shared" si="0"/>
        <v>0</v>
      </c>
    </row>
    <row r="33" spans="2:8" ht="15" customHeight="1" x14ac:dyDescent="0.3">
      <c r="B33" s="457" t="s">
        <v>3</v>
      </c>
      <c r="C33" s="457"/>
      <c r="F33" s="164">
        <f>'Crop 3 - Input'!L147+'Crop 3 - Input'!L148+'Crop 3 - Input'!L149+'Crop 3 - Input'!L150</f>
        <v>0</v>
      </c>
      <c r="G33" s="291">
        <f>IF(F33&gt;0,F33/'Crop 3 - Input'!$K$6,0)</f>
        <v>0</v>
      </c>
      <c r="H33" s="280">
        <f t="shared" si="0"/>
        <v>0</v>
      </c>
    </row>
    <row r="34" spans="2:8" ht="15" customHeight="1" x14ac:dyDescent="0.3">
      <c r="B34" s="463" t="s">
        <v>491</v>
      </c>
      <c r="C34" s="463"/>
      <c r="D34" s="287"/>
      <c r="E34" s="287"/>
      <c r="F34" s="306">
        <f>SUM(F21:F33)*0.5*(Overhead!$O$9)</f>
        <v>0</v>
      </c>
      <c r="G34" s="307">
        <f>IF(F34&gt;0,F34/'Crop 3 - Input'!$K$6,0)</f>
        <v>0</v>
      </c>
      <c r="H34" s="380">
        <f t="shared" si="0"/>
        <v>0</v>
      </c>
    </row>
    <row r="35" spans="2:8" ht="15" customHeight="1" x14ac:dyDescent="0.3">
      <c r="B35" s="286" t="s">
        <v>514</v>
      </c>
      <c r="F35" s="164">
        <f>SUM(F20:F34)</f>
        <v>0</v>
      </c>
      <c r="G35" s="291">
        <f>SUM(G20:G34)</f>
        <v>0</v>
      </c>
      <c r="H35" s="291">
        <f>SUM(H20:H34)</f>
        <v>0</v>
      </c>
    </row>
    <row r="36" spans="2:8" ht="15" customHeight="1" x14ac:dyDescent="0.3">
      <c r="B36" s="1" t="s">
        <v>475</v>
      </c>
      <c r="F36" s="164">
        <f>'Crop 3 - Input'!L130</f>
        <v>0</v>
      </c>
      <c r="G36" s="291">
        <f>IF(F36&gt;0,F36/'Crop 3 - Input'!$K$6,0)</f>
        <v>0</v>
      </c>
      <c r="H36" s="280">
        <f t="shared" si="0"/>
        <v>0</v>
      </c>
    </row>
    <row r="37" spans="2:8" ht="5.0999999999999996" customHeight="1" thickBot="1" x14ac:dyDescent="0.35">
      <c r="B37" s="313"/>
      <c r="C37" s="313"/>
      <c r="D37" s="313"/>
      <c r="E37" s="313"/>
      <c r="F37" s="314"/>
      <c r="G37" s="319"/>
      <c r="H37" s="319"/>
    </row>
    <row r="38" spans="2:8" ht="15" customHeight="1" thickTop="1" x14ac:dyDescent="0.3">
      <c r="B38" s="1" t="s">
        <v>476</v>
      </c>
      <c r="F38" s="164">
        <f>F35+F36</f>
        <v>0</v>
      </c>
      <c r="G38" s="291">
        <f>G35+G36</f>
        <v>0</v>
      </c>
      <c r="H38" s="291">
        <f>H35+H36</f>
        <v>0</v>
      </c>
    </row>
    <row r="39" spans="2:8" ht="15" customHeight="1" x14ac:dyDescent="0.3">
      <c r="B39" s="1" t="s">
        <v>269</v>
      </c>
      <c r="F39" s="164"/>
      <c r="G39" s="291"/>
      <c r="H39" s="291"/>
    </row>
    <row r="40" spans="2:8" ht="15" customHeight="1" x14ac:dyDescent="0.3">
      <c r="B40" s="286" t="s">
        <v>464</v>
      </c>
      <c r="C40" s="289"/>
      <c r="F40" s="164">
        <f>(Overhead!O12+Overhead!O13+Overhead!O14)*'Basic Information'!F14</f>
        <v>0</v>
      </c>
      <c r="G40" s="291">
        <f>IF(F40&gt;0,F40/'Crop 3 - Input'!$K$6,0)</f>
        <v>0</v>
      </c>
      <c r="H40" s="280">
        <f>IF(G40&gt;0,G40/$E$10,0)</f>
        <v>0</v>
      </c>
    </row>
    <row r="41" spans="2:8" ht="15" customHeight="1" x14ac:dyDescent="0.3">
      <c r="B41" s="286" t="s">
        <v>492</v>
      </c>
      <c r="C41" s="289"/>
      <c r="F41" s="164">
        <f>(Overhead!O17+Overhead!O19+Overhead!O21+Overhead!O23+Overhead!O26+Overhead!O28+Overhead!O30+Overhead!O33+Overhead!O35+Overhead!O37)*'Basic Information'!F14</f>
        <v>0</v>
      </c>
      <c r="G41" s="291">
        <f>IF(F41&gt;0,F41/'Crop 3 - Input'!$K$6,0)</f>
        <v>0</v>
      </c>
      <c r="H41" s="280">
        <f>IF(G41&gt;0,G41/$E$10,0)</f>
        <v>0</v>
      </c>
    </row>
    <row r="42" spans="2:8" ht="15" customHeight="1" x14ac:dyDescent="0.3">
      <c r="B42" s="286" t="s">
        <v>493</v>
      </c>
      <c r="C42" s="289"/>
      <c r="F42" s="164">
        <f>(Overhead!O16+Overhead!O18+Overhead!O20+Overhead!O22+Overhead!O25+Overhead!O27+Overhead!O29+Overhead!O32+Overhead!O34+Overhead!O36)*'Basic Information'!F14</f>
        <v>0</v>
      </c>
      <c r="G42" s="291">
        <f>IF(F42&gt;0,F42/'Crop 3 - Input'!$K$6,0)</f>
        <v>0</v>
      </c>
      <c r="H42" s="280">
        <f>IF(G42&gt;0,G42/$E$10,0)</f>
        <v>0</v>
      </c>
    </row>
    <row r="43" spans="2:8" ht="15" customHeight="1" x14ac:dyDescent="0.3">
      <c r="B43" s="310" t="s">
        <v>494</v>
      </c>
      <c r="C43" s="293"/>
      <c r="D43" s="287"/>
      <c r="E43" s="287"/>
      <c r="F43" s="306">
        <f>Overhead!O92*'Basic Information'!F14</f>
        <v>0</v>
      </c>
      <c r="G43" s="307">
        <f>IF(F43&gt;0,F43/'Crop 3 - Input'!$K$6,0)</f>
        <v>0</v>
      </c>
      <c r="H43" s="380">
        <f>IF(G43&gt;0,G43/$E$10,0)</f>
        <v>0</v>
      </c>
    </row>
    <row r="44" spans="2:8" ht="15" customHeight="1" x14ac:dyDescent="0.3">
      <c r="B44" s="1" t="s">
        <v>495</v>
      </c>
      <c r="F44" s="164">
        <f>SUM(F40:F43)</f>
        <v>0</v>
      </c>
      <c r="G44" s="291">
        <f>SUM(G40:G43)</f>
        <v>0</v>
      </c>
      <c r="H44" s="291">
        <f>SUM(H40:H43)</f>
        <v>0</v>
      </c>
    </row>
    <row r="45" spans="2:8" ht="10.050000000000001" customHeight="1" thickBot="1" x14ac:dyDescent="0.35">
      <c r="B45" s="313"/>
      <c r="C45" s="313"/>
      <c r="D45" s="313"/>
      <c r="E45" s="313"/>
      <c r="F45" s="314"/>
      <c r="G45" s="314"/>
      <c r="H45" s="314"/>
    </row>
    <row r="46" spans="2:8" ht="15" customHeight="1" thickTop="1" x14ac:dyDescent="0.3">
      <c r="B46" s="2" t="s">
        <v>502</v>
      </c>
      <c r="C46" s="2"/>
      <c r="D46" s="2"/>
      <c r="E46" s="2"/>
      <c r="F46" s="326">
        <f>F35+F36+F44</f>
        <v>0</v>
      </c>
      <c r="G46" s="327">
        <f>G35+G36+G44</f>
        <v>0</v>
      </c>
      <c r="H46" s="327">
        <f>H35+H36+H44</f>
        <v>0</v>
      </c>
    </row>
    <row r="47" spans="2:8" ht="10.050000000000001" customHeight="1" thickBot="1" x14ac:dyDescent="0.35"/>
    <row r="48" spans="2:8" ht="15" customHeight="1" thickBot="1" x14ac:dyDescent="0.35">
      <c r="B48" s="316" t="s">
        <v>506</v>
      </c>
      <c r="C48" s="317"/>
      <c r="D48" s="317"/>
      <c r="E48" s="317"/>
      <c r="F48" s="318">
        <f>F15-F46</f>
        <v>0</v>
      </c>
      <c r="G48" s="359">
        <f>G15-G46</f>
        <v>0</v>
      </c>
      <c r="H48" s="360">
        <f>H15-H46</f>
        <v>0</v>
      </c>
    </row>
    <row r="49" spans="2:8" ht="10.050000000000001" customHeight="1" x14ac:dyDescent="0.3"/>
    <row r="50" spans="2:8" ht="15" customHeight="1" x14ac:dyDescent="0.3">
      <c r="B50" s="265" t="s">
        <v>563</v>
      </c>
      <c r="C50" s="265"/>
      <c r="D50" s="265"/>
      <c r="E50" s="278"/>
      <c r="F50" s="278"/>
      <c r="G50" s="278"/>
      <c r="H50" s="278"/>
    </row>
    <row r="51" spans="2:8" ht="15" customHeight="1" x14ac:dyDescent="0.3">
      <c r="B51" s="343"/>
      <c r="C51" s="343"/>
      <c r="D51" s="464" t="s">
        <v>504</v>
      </c>
      <c r="E51" s="464"/>
      <c r="F51" s="464"/>
      <c r="G51" s="464"/>
      <c r="H51" s="464"/>
    </row>
    <row r="52" spans="2:8" ht="15" customHeight="1" x14ac:dyDescent="0.3">
      <c r="B52" s="343"/>
      <c r="C52" s="343"/>
      <c r="D52" s="345">
        <v>-0.25</v>
      </c>
      <c r="E52" s="345">
        <v>-0.1</v>
      </c>
      <c r="F52" s="343"/>
      <c r="G52" s="345">
        <v>0.1</v>
      </c>
      <c r="H52" s="345">
        <v>0.25</v>
      </c>
    </row>
    <row r="53" spans="2:8" ht="15" customHeight="1" x14ac:dyDescent="0.3">
      <c r="B53" s="344" t="s">
        <v>477</v>
      </c>
      <c r="C53" s="344"/>
      <c r="D53" s="346">
        <f>F53*0.75</f>
        <v>0</v>
      </c>
      <c r="E53" s="346">
        <f>F53*0.9</f>
        <v>0</v>
      </c>
      <c r="F53" s="346">
        <f>'Crop 3 - Input'!J19</f>
        <v>0</v>
      </c>
      <c r="G53" s="346">
        <f>F53*1.1</f>
        <v>0</v>
      </c>
      <c r="H53" s="346">
        <f>F53*1.25</f>
        <v>0</v>
      </c>
    </row>
    <row r="54" spans="2:8" ht="15" customHeight="1" x14ac:dyDescent="0.3">
      <c r="B54" s="347">
        <v>-0.25</v>
      </c>
      <c r="C54" s="348">
        <f>C56*0.75</f>
        <v>0</v>
      </c>
      <c r="D54" s="349">
        <f t="shared" ref="D54:H58" si="1">(D$53*$C54)-$G$46</f>
        <v>0</v>
      </c>
      <c r="E54" s="350">
        <f t="shared" si="1"/>
        <v>0</v>
      </c>
      <c r="F54" s="350">
        <f t="shared" si="1"/>
        <v>0</v>
      </c>
      <c r="G54" s="350">
        <f t="shared" si="1"/>
        <v>0</v>
      </c>
      <c r="H54" s="351">
        <f t="shared" si="1"/>
        <v>0</v>
      </c>
    </row>
    <row r="55" spans="2:8" ht="15" customHeight="1" x14ac:dyDescent="0.3">
      <c r="B55" s="347">
        <v>-0.1</v>
      </c>
      <c r="C55" s="348">
        <f>C56*0.9</f>
        <v>0</v>
      </c>
      <c r="D55" s="352">
        <f t="shared" si="1"/>
        <v>0</v>
      </c>
      <c r="E55" s="346">
        <f t="shared" si="1"/>
        <v>0</v>
      </c>
      <c r="F55" s="346">
        <f t="shared" si="1"/>
        <v>0</v>
      </c>
      <c r="G55" s="346">
        <f t="shared" si="1"/>
        <v>0</v>
      </c>
      <c r="H55" s="353">
        <f t="shared" si="1"/>
        <v>0</v>
      </c>
    </row>
    <row r="56" spans="2:8" ht="15" customHeight="1" x14ac:dyDescent="0.3">
      <c r="B56" s="354" t="s">
        <v>503</v>
      </c>
      <c r="C56" s="348">
        <f>'Crop 3 - Input'!F19</f>
        <v>0</v>
      </c>
      <c r="D56" s="352">
        <f t="shared" si="1"/>
        <v>0</v>
      </c>
      <c r="E56" s="346">
        <f t="shared" si="1"/>
        <v>0</v>
      </c>
      <c r="F56" s="346">
        <f t="shared" si="1"/>
        <v>0</v>
      </c>
      <c r="G56" s="346">
        <f t="shared" si="1"/>
        <v>0</v>
      </c>
      <c r="H56" s="353">
        <f t="shared" si="1"/>
        <v>0</v>
      </c>
    </row>
    <row r="57" spans="2:8" ht="15" customHeight="1" x14ac:dyDescent="0.3">
      <c r="B57" s="347">
        <v>0.1</v>
      </c>
      <c r="C57" s="348">
        <f>C56*1.1</f>
        <v>0</v>
      </c>
      <c r="D57" s="352">
        <f t="shared" si="1"/>
        <v>0</v>
      </c>
      <c r="E57" s="346">
        <f t="shared" si="1"/>
        <v>0</v>
      </c>
      <c r="F57" s="346">
        <f t="shared" si="1"/>
        <v>0</v>
      </c>
      <c r="G57" s="346">
        <f t="shared" si="1"/>
        <v>0</v>
      </c>
      <c r="H57" s="353">
        <f t="shared" si="1"/>
        <v>0</v>
      </c>
    </row>
    <row r="58" spans="2:8" ht="15" customHeight="1" x14ac:dyDescent="0.3">
      <c r="B58" s="347">
        <v>0.25</v>
      </c>
      <c r="C58" s="348">
        <f>C56*1.25</f>
        <v>0</v>
      </c>
      <c r="D58" s="355">
        <f t="shared" si="1"/>
        <v>0</v>
      </c>
      <c r="E58" s="356">
        <f t="shared" si="1"/>
        <v>0</v>
      </c>
      <c r="F58" s="356">
        <f t="shared" si="1"/>
        <v>0</v>
      </c>
      <c r="G58" s="356">
        <f t="shared" si="1"/>
        <v>0</v>
      </c>
      <c r="H58" s="357">
        <f t="shared" si="1"/>
        <v>0</v>
      </c>
    </row>
    <row r="59" spans="2:8" ht="10.050000000000001" customHeight="1" thickBot="1" x14ac:dyDescent="0.35">
      <c r="B59" s="6"/>
      <c r="C59" s="6"/>
      <c r="D59" s="6"/>
      <c r="E59" s="6"/>
      <c r="F59" s="6"/>
      <c r="G59" s="6"/>
      <c r="H59" s="6"/>
    </row>
    <row r="72" spans="27:28" ht="15" customHeight="1" x14ac:dyDescent="0.3">
      <c r="AA72" s="462" t="s">
        <v>508</v>
      </c>
      <c r="AB72" s="462"/>
    </row>
    <row r="73" spans="27:28" ht="15" customHeight="1" x14ac:dyDescent="0.3">
      <c r="AA73" s="27" t="s">
        <v>509</v>
      </c>
      <c r="AB73" s="27"/>
    </row>
    <row r="74" spans="27:28" ht="15" customHeight="1" x14ac:dyDescent="0.3">
      <c r="AA74" s="320" t="s">
        <v>510</v>
      </c>
      <c r="AB74" s="321">
        <f>(Overhead!E48*Overhead!K48)+(Overhead!E49*Overhead!K49)+(Overhead!E50*Overhead!K50)+(Overhead!E51*Overhead!K51)+(Overhead!E52*Overhead!K52)+(Overhead!E53*Overhead!K53)</f>
        <v>0</v>
      </c>
    </row>
    <row r="75" spans="27:28" ht="15" customHeight="1" x14ac:dyDescent="0.3">
      <c r="AA75" s="322" t="s">
        <v>46</v>
      </c>
      <c r="AB75" s="323">
        <f>'Crop 3 - Input'!L80</f>
        <v>0</v>
      </c>
    </row>
    <row r="76" spans="27:28" ht="15" customHeight="1" x14ac:dyDescent="0.3">
      <c r="AA76" s="320" t="s">
        <v>75</v>
      </c>
      <c r="AB76" s="321">
        <f>SUM(AB74:AB75)</f>
        <v>0</v>
      </c>
    </row>
    <row r="77" spans="27:28" ht="15" customHeight="1" x14ac:dyDescent="0.3">
      <c r="AA77" s="27" t="s">
        <v>511</v>
      </c>
      <c r="AB77" s="321">
        <f>AB74*Overhead!Q57</f>
        <v>0</v>
      </c>
    </row>
    <row r="78" spans="27:28" ht="15" customHeight="1" thickBot="1" x14ac:dyDescent="0.35">
      <c r="AA78" s="324" t="s">
        <v>512</v>
      </c>
      <c r="AB78" s="325">
        <f>AB74*Overhead!Q58</f>
        <v>0</v>
      </c>
    </row>
    <row r="79" spans="27:28" ht="15" customHeight="1" thickTop="1" x14ac:dyDescent="0.3">
      <c r="AA79" s="27" t="s">
        <v>174</v>
      </c>
      <c r="AB79" s="321">
        <f>AB76+AB77+AB78</f>
        <v>0</v>
      </c>
    </row>
  </sheetData>
  <sheetProtection algorithmName="SHA-512" hashValue="XrY/FySmeGwlt7sCt+HqiYc5rmQacfcqRssewH5RRwbgEcfTlMuwgldQ3rJ/YmPKp1Vk/+/CPXC9ix/415323A==" saltValue="Gb9OeYrVs5mjux5hKh3cyg==" spinCount="100000" sheet="1" objects="1" scenarios="1"/>
  <mergeCells count="27">
    <mergeCell ref="AA72:AB72"/>
    <mergeCell ref="B25:C25"/>
    <mergeCell ref="B26:C26"/>
    <mergeCell ref="B27:D27"/>
    <mergeCell ref="B28:C28"/>
    <mergeCell ref="B29:C29"/>
    <mergeCell ref="B30:C30"/>
    <mergeCell ref="B31:C31"/>
    <mergeCell ref="B32:C32"/>
    <mergeCell ref="B33:C33"/>
    <mergeCell ref="B3:H3"/>
    <mergeCell ref="B7:H7"/>
    <mergeCell ref="F8:H8"/>
    <mergeCell ref="B10:C10"/>
    <mergeCell ref="B11:C11"/>
    <mergeCell ref="B4:H4"/>
    <mergeCell ref="B23:C23"/>
    <mergeCell ref="F18:H18"/>
    <mergeCell ref="B34:C34"/>
    <mergeCell ref="D51:H51"/>
    <mergeCell ref="B6:D6"/>
    <mergeCell ref="B24:C24"/>
    <mergeCell ref="B12:C12"/>
    <mergeCell ref="B13:C13"/>
    <mergeCell ref="B17:H17"/>
    <mergeCell ref="B21:C21"/>
    <mergeCell ref="B22:C22"/>
  </mergeCells>
  <printOptions horizontalCentered="1"/>
  <pageMargins left="0.45" right="0.45" top="0.5" bottom="0.5" header="0" footer="0"/>
  <pageSetup scale="85" orientation="portrait" horizontalDpi="4294967295" verticalDpi="4294967295"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H152"/>
  <sheetViews>
    <sheetView showGridLines="0" showRowColHeaders="0" zoomScaleNormal="100" workbookViewId="0">
      <selection activeCell="K6" sqref="K6"/>
    </sheetView>
  </sheetViews>
  <sheetFormatPr defaultRowHeight="15" customHeight="1" x14ac:dyDescent="0.3"/>
  <cols>
    <col min="1" max="1" width="2.88671875" style="4" customWidth="1"/>
    <col min="2" max="2" width="0.88671875" style="4" customWidth="1"/>
    <col min="3" max="3" width="1.6640625" style="4" customWidth="1"/>
    <col min="4" max="4" width="17.6640625" style="4" customWidth="1"/>
    <col min="5" max="5" width="0.88671875" style="4" customWidth="1"/>
    <col min="6" max="6" width="9.77734375" style="4" customWidth="1"/>
    <col min="7" max="7" width="0.88671875" style="4" customWidth="1"/>
    <col min="8" max="8" width="9.77734375" style="4" customWidth="1"/>
    <col min="9" max="9" width="0.88671875" style="4" customWidth="1"/>
    <col min="10" max="11" width="9.77734375" style="4" customWidth="1"/>
    <col min="12" max="12" width="11.77734375" style="4" customWidth="1"/>
    <col min="13" max="13" width="0.88671875" style="4" customWidth="1"/>
    <col min="14" max="14" width="2.88671875" style="4" customWidth="1"/>
    <col min="15" max="15" width="0.88671875" style="4" customWidth="1"/>
    <col min="16" max="27" width="4.88671875" style="4" customWidth="1"/>
    <col min="28" max="28" width="0.88671875" style="4" customWidth="1"/>
    <col min="29" max="29" width="6.88671875" style="51" customWidth="1"/>
    <col min="30" max="16384" width="8.88671875" style="4"/>
  </cols>
  <sheetData>
    <row r="2" spans="2:29" ht="15" customHeight="1" thickBot="1" x14ac:dyDescent="0.35">
      <c r="C2" s="451" t="s">
        <v>547</v>
      </c>
      <c r="D2" s="451"/>
      <c r="E2" s="451"/>
      <c r="F2" s="451"/>
    </row>
    <row r="3" spans="2:29" ht="5.0999999999999996" customHeight="1" x14ac:dyDescent="0.3">
      <c r="B3" s="58"/>
      <c r="C3" s="68"/>
      <c r="D3" s="68"/>
      <c r="E3" s="68"/>
      <c r="F3" s="59"/>
      <c r="G3" s="59"/>
      <c r="H3" s="59"/>
      <c r="I3" s="59"/>
      <c r="J3" s="59"/>
      <c r="K3" s="59"/>
      <c r="L3" s="59"/>
      <c r="M3" s="62"/>
      <c r="X3" s="438" t="s">
        <v>469</v>
      </c>
      <c r="Y3" s="439"/>
      <c r="Z3" s="439"/>
      <c r="AA3" s="439"/>
      <c r="AB3" s="440"/>
    </row>
    <row r="4" spans="2:29" ht="15" customHeight="1" x14ac:dyDescent="0.3">
      <c r="B4" s="63"/>
      <c r="C4" s="57" t="s">
        <v>17</v>
      </c>
      <c r="D4" s="57"/>
      <c r="H4" s="452" t="str">
        <f>'Basic Information'!D16</f>
        <v>Crop</v>
      </c>
      <c r="I4" s="452"/>
      <c r="J4" s="452"/>
      <c r="K4" s="452"/>
      <c r="L4" s="120"/>
      <c r="M4" s="65"/>
      <c r="X4" s="441"/>
      <c r="Y4" s="442"/>
      <c r="Z4" s="442"/>
      <c r="AA4" s="442"/>
      <c r="AB4" s="443"/>
    </row>
    <row r="5" spans="2:29" ht="5.0999999999999996" customHeight="1" x14ac:dyDescent="0.3">
      <c r="B5" s="63"/>
      <c r="C5" s="57"/>
      <c r="D5" s="57"/>
      <c r="I5" s="69"/>
      <c r="J5" s="69"/>
      <c r="K5" s="69"/>
      <c r="L5" s="69"/>
      <c r="M5" s="65"/>
      <c r="X5" s="441"/>
      <c r="Y5" s="442"/>
      <c r="Z5" s="442"/>
      <c r="AA5" s="442"/>
      <c r="AB5" s="443"/>
    </row>
    <row r="6" spans="2:29" ht="15" customHeight="1" x14ac:dyDescent="0.3">
      <c r="B6" s="63"/>
      <c r="C6" s="57" t="s">
        <v>311</v>
      </c>
      <c r="D6" s="57"/>
      <c r="I6" s="57"/>
      <c r="J6" s="57"/>
      <c r="K6" s="126">
        <v>0</v>
      </c>
      <c r="L6" s="128"/>
      <c r="M6" s="65"/>
      <c r="X6" s="441"/>
      <c r="Y6" s="442"/>
      <c r="Z6" s="442"/>
      <c r="AA6" s="442"/>
      <c r="AB6" s="443"/>
    </row>
    <row r="7" spans="2:29" ht="5.0999999999999996" customHeight="1" thickBot="1" x14ac:dyDescent="0.35">
      <c r="B7" s="66"/>
      <c r="C7" s="6"/>
      <c r="D7" s="6"/>
      <c r="E7" s="6"/>
      <c r="F7" s="6"/>
      <c r="G7" s="6"/>
      <c r="H7" s="6"/>
      <c r="I7" s="6"/>
      <c r="J7" s="6"/>
      <c r="K7" s="6"/>
      <c r="L7" s="6"/>
      <c r="M7" s="67"/>
      <c r="X7" s="441"/>
      <c r="Y7" s="442"/>
      <c r="Z7" s="442"/>
      <c r="AA7" s="442"/>
      <c r="AB7" s="443"/>
    </row>
    <row r="8" spans="2:29" ht="15" customHeight="1" x14ac:dyDescent="0.3">
      <c r="X8" s="444"/>
      <c r="Y8" s="445"/>
      <c r="Z8" s="445"/>
      <c r="AA8" s="445"/>
      <c r="AB8" s="446"/>
    </row>
    <row r="9" spans="2:29" ht="15" customHeight="1" thickBot="1" x14ac:dyDescent="0.35">
      <c r="C9" s="38" t="s">
        <v>127</v>
      </c>
      <c r="D9" s="5"/>
      <c r="Q9" s="6"/>
      <c r="R9" s="6"/>
    </row>
    <row r="10" spans="2:29" ht="15" customHeight="1" x14ac:dyDescent="0.3">
      <c r="B10" s="58"/>
      <c r="C10" s="59"/>
      <c r="D10" s="59"/>
      <c r="E10" s="59"/>
      <c r="F10" s="60" t="s">
        <v>59</v>
      </c>
      <c r="G10" s="60"/>
      <c r="H10" s="59"/>
      <c r="I10" s="59"/>
      <c r="J10" s="60" t="s">
        <v>62</v>
      </c>
      <c r="K10" s="61" t="s">
        <v>124</v>
      </c>
      <c r="L10" s="60" t="s">
        <v>65</v>
      </c>
      <c r="M10" s="62"/>
      <c r="O10" s="58"/>
      <c r="P10" s="437" t="s">
        <v>126</v>
      </c>
      <c r="Q10" s="437"/>
      <c r="R10" s="437"/>
      <c r="S10" s="437"/>
      <c r="T10" s="437"/>
      <c r="U10" s="437"/>
      <c r="V10" s="437"/>
      <c r="W10" s="437"/>
      <c r="X10" s="437"/>
      <c r="Y10" s="437"/>
      <c r="Z10" s="437"/>
      <c r="AA10" s="437"/>
      <c r="AB10" s="78"/>
    </row>
    <row r="11" spans="2:29" ht="15" customHeight="1" x14ac:dyDescent="0.3">
      <c r="B11" s="63"/>
      <c r="C11" s="11" t="s">
        <v>123</v>
      </c>
      <c r="D11" s="11"/>
      <c r="E11" s="11"/>
      <c r="F11" s="64" t="s">
        <v>60</v>
      </c>
      <c r="G11" s="64"/>
      <c r="H11" s="64" t="s">
        <v>61</v>
      </c>
      <c r="I11" s="11"/>
      <c r="J11" s="64" t="s">
        <v>63</v>
      </c>
      <c r="K11" s="64" t="s">
        <v>60</v>
      </c>
      <c r="L11" s="64" t="s">
        <v>429</v>
      </c>
      <c r="M11" s="65"/>
      <c r="O11" s="63"/>
      <c r="P11" s="81" t="s">
        <v>101</v>
      </c>
      <c r="Q11" s="81" t="s">
        <v>102</v>
      </c>
      <c r="R11" s="81" t="s">
        <v>103</v>
      </c>
      <c r="S11" s="81" t="s">
        <v>104</v>
      </c>
      <c r="T11" s="81" t="s">
        <v>105</v>
      </c>
      <c r="U11" s="81" t="s">
        <v>106</v>
      </c>
      <c r="V11" s="81" t="s">
        <v>107</v>
      </c>
      <c r="W11" s="81" t="s">
        <v>108</v>
      </c>
      <c r="X11" s="81" t="s">
        <v>109</v>
      </c>
      <c r="Y11" s="81" t="s">
        <v>110</v>
      </c>
      <c r="Z11" s="81" t="s">
        <v>111</v>
      </c>
      <c r="AA11" s="81" t="s">
        <v>112</v>
      </c>
      <c r="AB11" s="80"/>
    </row>
    <row r="12" spans="2:29" ht="5.0999999999999996" customHeight="1" x14ac:dyDescent="0.3">
      <c r="B12" s="63"/>
      <c r="M12" s="65"/>
      <c r="O12" s="63"/>
      <c r="P12" s="7"/>
      <c r="Q12" s="7"/>
      <c r="R12" s="7"/>
      <c r="S12" s="7"/>
      <c r="T12" s="7"/>
      <c r="U12" s="7"/>
      <c r="V12" s="7"/>
      <c r="W12" s="7"/>
      <c r="X12" s="7"/>
      <c r="Y12" s="7"/>
      <c r="Z12" s="7"/>
      <c r="AA12" s="7"/>
      <c r="AB12" s="80"/>
    </row>
    <row r="13" spans="2:29" ht="15" customHeight="1" x14ac:dyDescent="0.3">
      <c r="B13" s="63"/>
      <c r="C13" s="4" t="s">
        <v>496</v>
      </c>
      <c r="M13" s="65"/>
      <c r="O13" s="63"/>
      <c r="P13" s="7"/>
      <c r="Q13" s="7"/>
      <c r="R13" s="7"/>
      <c r="S13" s="7"/>
      <c r="T13" s="7"/>
      <c r="U13" s="7"/>
      <c r="V13" s="7"/>
      <c r="W13" s="7"/>
      <c r="X13" s="7"/>
      <c r="Y13" s="7"/>
      <c r="Z13" s="7"/>
      <c r="AA13" s="7"/>
      <c r="AB13" s="80"/>
    </row>
    <row r="14" spans="2:29" ht="15" customHeight="1" x14ac:dyDescent="0.3">
      <c r="B14" s="63"/>
      <c r="D14" s="294" t="s">
        <v>17</v>
      </c>
      <c r="F14" s="251">
        <v>0</v>
      </c>
      <c r="H14" s="254" t="s">
        <v>426</v>
      </c>
      <c r="J14" s="251">
        <v>0</v>
      </c>
      <c r="K14" s="20">
        <f>F14*J14</f>
        <v>0</v>
      </c>
      <c r="L14" s="20">
        <f>K14*$K$6</f>
        <v>0</v>
      </c>
      <c r="M14" s="65"/>
      <c r="O14" s="63"/>
      <c r="P14" s="244">
        <v>0</v>
      </c>
      <c r="Q14" s="244">
        <v>0</v>
      </c>
      <c r="R14" s="244">
        <v>0</v>
      </c>
      <c r="S14" s="244">
        <v>0</v>
      </c>
      <c r="T14" s="244">
        <v>0</v>
      </c>
      <c r="U14" s="244">
        <v>0</v>
      </c>
      <c r="V14" s="244">
        <v>0</v>
      </c>
      <c r="W14" s="244">
        <v>0</v>
      </c>
      <c r="X14" s="244">
        <v>0</v>
      </c>
      <c r="Y14" s="244">
        <v>0</v>
      </c>
      <c r="Z14" s="244">
        <v>0</v>
      </c>
      <c r="AA14" s="244">
        <v>0</v>
      </c>
      <c r="AB14" s="18"/>
      <c r="AC14" s="52">
        <f>SUM(P14:AA14)</f>
        <v>0</v>
      </c>
    </row>
    <row r="15" spans="2:29" ht="15" customHeight="1" x14ac:dyDescent="0.3">
      <c r="B15" s="63"/>
      <c r="D15" s="4" t="str">
        <f>D14</f>
        <v>Crop</v>
      </c>
      <c r="F15" s="251">
        <v>0</v>
      </c>
      <c r="H15" s="7" t="str">
        <f>H14</f>
        <v>Harv. Units</v>
      </c>
      <c r="J15" s="251">
        <v>0</v>
      </c>
      <c r="K15" s="20">
        <f>F15*J15</f>
        <v>0</v>
      </c>
      <c r="L15" s="20">
        <f t="shared" ref="L15:L23" si="0">K15*$K$6</f>
        <v>0</v>
      </c>
      <c r="M15" s="65"/>
      <c r="O15" s="63"/>
      <c r="P15" s="244">
        <v>0</v>
      </c>
      <c r="Q15" s="244">
        <v>0</v>
      </c>
      <c r="R15" s="244">
        <v>0</v>
      </c>
      <c r="S15" s="244">
        <v>0</v>
      </c>
      <c r="T15" s="244">
        <v>0</v>
      </c>
      <c r="U15" s="244">
        <v>0</v>
      </c>
      <c r="V15" s="244">
        <v>0</v>
      </c>
      <c r="W15" s="244">
        <v>0</v>
      </c>
      <c r="X15" s="244">
        <v>0</v>
      </c>
      <c r="Y15" s="244">
        <v>0</v>
      </c>
      <c r="Z15" s="244">
        <v>0</v>
      </c>
      <c r="AA15" s="244">
        <v>0</v>
      </c>
      <c r="AB15" s="18"/>
      <c r="AC15" s="52">
        <f t="shared" ref="AC15:AC23" si="1">SUM(P15:AA15)</f>
        <v>0</v>
      </c>
    </row>
    <row r="16" spans="2:29" ht="15" customHeight="1" x14ac:dyDescent="0.3">
      <c r="B16" s="63"/>
      <c r="D16" s="4" t="str">
        <f>D14</f>
        <v>Crop</v>
      </c>
      <c r="F16" s="251">
        <v>0</v>
      </c>
      <c r="H16" s="7" t="str">
        <f>H14</f>
        <v>Harv. Units</v>
      </c>
      <c r="J16" s="251">
        <v>0</v>
      </c>
      <c r="K16" s="20">
        <f>F16*J16</f>
        <v>0</v>
      </c>
      <c r="L16" s="20">
        <f t="shared" si="0"/>
        <v>0</v>
      </c>
      <c r="M16" s="65"/>
      <c r="O16" s="63"/>
      <c r="P16" s="244">
        <v>0</v>
      </c>
      <c r="Q16" s="244">
        <v>0</v>
      </c>
      <c r="R16" s="244">
        <v>0</v>
      </c>
      <c r="S16" s="244">
        <v>0</v>
      </c>
      <c r="T16" s="244">
        <v>0</v>
      </c>
      <c r="U16" s="244">
        <v>0</v>
      </c>
      <c r="V16" s="244">
        <v>0</v>
      </c>
      <c r="W16" s="244">
        <v>0</v>
      </c>
      <c r="X16" s="244">
        <v>0</v>
      </c>
      <c r="Y16" s="244">
        <v>0</v>
      </c>
      <c r="Z16" s="244">
        <v>0</v>
      </c>
      <c r="AA16" s="244">
        <v>0</v>
      </c>
      <c r="AB16" s="18"/>
      <c r="AC16" s="52">
        <f t="shared" si="1"/>
        <v>0</v>
      </c>
    </row>
    <row r="17" spans="2:29" ht="15" customHeight="1" x14ac:dyDescent="0.3">
      <c r="B17" s="63"/>
      <c r="D17" s="4" t="str">
        <f>D14</f>
        <v>Crop</v>
      </c>
      <c r="F17" s="251">
        <v>0</v>
      </c>
      <c r="H17" s="7" t="str">
        <f>H14</f>
        <v>Harv. Units</v>
      </c>
      <c r="J17" s="251">
        <v>0</v>
      </c>
      <c r="K17" s="20">
        <f>F17*J17</f>
        <v>0</v>
      </c>
      <c r="L17" s="20">
        <f t="shared" si="0"/>
        <v>0</v>
      </c>
      <c r="M17" s="65"/>
      <c r="O17" s="63"/>
      <c r="P17" s="244">
        <v>0</v>
      </c>
      <c r="Q17" s="244">
        <v>0</v>
      </c>
      <c r="R17" s="244">
        <v>0</v>
      </c>
      <c r="S17" s="244">
        <v>0</v>
      </c>
      <c r="T17" s="244">
        <v>0</v>
      </c>
      <c r="U17" s="244">
        <v>0</v>
      </c>
      <c r="V17" s="244">
        <v>0</v>
      </c>
      <c r="W17" s="244">
        <v>0</v>
      </c>
      <c r="X17" s="244">
        <v>0</v>
      </c>
      <c r="Y17" s="244">
        <v>0</v>
      </c>
      <c r="Z17" s="244">
        <v>0</v>
      </c>
      <c r="AA17" s="244">
        <v>0</v>
      </c>
      <c r="AB17" s="18"/>
      <c r="AC17" s="52">
        <f t="shared" si="1"/>
        <v>0</v>
      </c>
    </row>
    <row r="18" spans="2:29" ht="5.0999999999999996" customHeight="1" x14ac:dyDescent="0.3">
      <c r="B18" s="63"/>
      <c r="C18" s="11"/>
      <c r="D18" s="11"/>
      <c r="E18" s="11"/>
      <c r="F18" s="11"/>
      <c r="G18" s="11"/>
      <c r="H18" s="11"/>
      <c r="I18" s="11"/>
      <c r="J18" s="11"/>
      <c r="K18" s="295"/>
      <c r="L18" s="295"/>
      <c r="M18" s="65"/>
      <c r="O18" s="63"/>
      <c r="P18" s="297"/>
      <c r="Q18" s="297"/>
      <c r="R18" s="297"/>
      <c r="S18" s="297"/>
      <c r="T18" s="297"/>
      <c r="U18" s="297"/>
      <c r="V18" s="297"/>
      <c r="W18" s="297"/>
      <c r="X18" s="297"/>
      <c r="Y18" s="297"/>
      <c r="Z18" s="297"/>
      <c r="AA18" s="297"/>
      <c r="AB18" s="18"/>
      <c r="AC18" s="52"/>
    </row>
    <row r="19" spans="2:29" ht="15" customHeight="1" x14ac:dyDescent="0.3">
      <c r="B19" s="63"/>
      <c r="D19" s="4" t="s">
        <v>174</v>
      </c>
      <c r="F19" s="9">
        <f>SUM(F14:F18)</f>
        <v>0</v>
      </c>
      <c r="H19" s="311" t="s">
        <v>505</v>
      </c>
      <c r="J19" s="9">
        <f>IF(SUM(J14:J17)&gt;0,AVERAGEIF(J14:J17,"&gt;0"),0)</f>
        <v>0</v>
      </c>
      <c r="K19" s="20">
        <f>SUM(K14:K18)</f>
        <v>0</v>
      </c>
      <c r="L19" s="20">
        <f>SUM(L14:L18)</f>
        <v>0</v>
      </c>
      <c r="M19" s="65"/>
      <c r="O19" s="63"/>
      <c r="P19" s="297"/>
      <c r="Q19" s="297"/>
      <c r="R19" s="297"/>
      <c r="S19" s="297"/>
      <c r="T19" s="297"/>
      <c r="U19" s="297"/>
      <c r="V19" s="297"/>
      <c r="W19" s="297"/>
      <c r="X19" s="297"/>
      <c r="Y19" s="297"/>
      <c r="Z19" s="297"/>
      <c r="AA19" s="297"/>
      <c r="AB19" s="18"/>
      <c r="AC19" s="52"/>
    </row>
    <row r="20" spans="2:29" ht="15" customHeight="1" x14ac:dyDescent="0.3">
      <c r="B20" s="63"/>
      <c r="C20" s="4" t="s">
        <v>3</v>
      </c>
      <c r="K20" s="20"/>
      <c r="L20" s="20"/>
      <c r="M20" s="65"/>
      <c r="O20" s="63"/>
      <c r="P20" s="297"/>
      <c r="Q20" s="297"/>
      <c r="R20" s="297"/>
      <c r="S20" s="297"/>
      <c r="T20" s="297"/>
      <c r="U20" s="297"/>
      <c r="V20" s="297"/>
      <c r="W20" s="297"/>
      <c r="X20" s="297"/>
      <c r="Y20" s="297"/>
      <c r="Z20" s="297"/>
      <c r="AA20" s="297"/>
      <c r="AB20" s="18"/>
      <c r="AC20" s="52"/>
    </row>
    <row r="21" spans="2:29" ht="15" customHeight="1" x14ac:dyDescent="0.3">
      <c r="B21" s="63"/>
      <c r="D21" s="296" t="s">
        <v>3</v>
      </c>
      <c r="F21" s="251">
        <v>0</v>
      </c>
      <c r="H21" s="254" t="s">
        <v>426</v>
      </c>
      <c r="J21" s="251">
        <v>0</v>
      </c>
      <c r="K21" s="20">
        <f>F21*J21</f>
        <v>0</v>
      </c>
      <c r="L21" s="20">
        <f>K21*$K$6</f>
        <v>0</v>
      </c>
      <c r="M21" s="65"/>
      <c r="O21" s="63"/>
      <c r="P21" s="244">
        <v>0</v>
      </c>
      <c r="Q21" s="244">
        <v>0</v>
      </c>
      <c r="R21" s="244">
        <v>0</v>
      </c>
      <c r="S21" s="244">
        <v>0</v>
      </c>
      <c r="T21" s="244">
        <v>0</v>
      </c>
      <c r="U21" s="244">
        <v>0</v>
      </c>
      <c r="V21" s="244">
        <v>0</v>
      </c>
      <c r="W21" s="244">
        <v>0</v>
      </c>
      <c r="X21" s="244">
        <v>0</v>
      </c>
      <c r="Y21" s="244">
        <v>0</v>
      </c>
      <c r="Z21" s="244">
        <v>0</v>
      </c>
      <c r="AA21" s="244">
        <v>0</v>
      </c>
      <c r="AB21" s="18"/>
      <c r="AC21" s="52">
        <f>SUM(P21:AA21)</f>
        <v>0</v>
      </c>
    </row>
    <row r="22" spans="2:29" ht="15" customHeight="1" x14ac:dyDescent="0.3">
      <c r="B22" s="63"/>
      <c r="D22" s="4" t="s">
        <v>497</v>
      </c>
      <c r="F22" s="251">
        <v>0</v>
      </c>
      <c r="H22" s="254" t="s">
        <v>426</v>
      </c>
      <c r="J22" s="251">
        <v>0</v>
      </c>
      <c r="K22" s="20">
        <f>F22*J22</f>
        <v>0</v>
      </c>
      <c r="L22" s="20">
        <f t="shared" si="0"/>
        <v>0</v>
      </c>
      <c r="M22" s="65"/>
      <c r="O22" s="63"/>
      <c r="P22" s="244">
        <v>0</v>
      </c>
      <c r="Q22" s="244">
        <v>0</v>
      </c>
      <c r="R22" s="244">
        <v>0</v>
      </c>
      <c r="S22" s="244">
        <v>0</v>
      </c>
      <c r="T22" s="244">
        <v>0</v>
      </c>
      <c r="U22" s="244">
        <v>0</v>
      </c>
      <c r="V22" s="244">
        <v>0</v>
      </c>
      <c r="W22" s="244">
        <v>0</v>
      </c>
      <c r="X22" s="244">
        <v>0</v>
      </c>
      <c r="Y22" s="244">
        <v>0</v>
      </c>
      <c r="Z22" s="244">
        <v>0</v>
      </c>
      <c r="AA22" s="244">
        <v>0</v>
      </c>
      <c r="AB22" s="18"/>
      <c r="AC22" s="52">
        <f t="shared" si="1"/>
        <v>0</v>
      </c>
    </row>
    <row r="23" spans="2:29" ht="15" customHeight="1" x14ac:dyDescent="0.3">
      <c r="B23" s="63"/>
      <c r="D23" s="432" t="s">
        <v>66</v>
      </c>
      <c r="E23" s="432"/>
      <c r="K23" s="252">
        <v>0</v>
      </c>
      <c r="L23" s="20">
        <f t="shared" si="0"/>
        <v>0</v>
      </c>
      <c r="M23" s="65"/>
      <c r="O23" s="63"/>
      <c r="P23" s="244">
        <v>0</v>
      </c>
      <c r="Q23" s="244">
        <v>0</v>
      </c>
      <c r="R23" s="244">
        <v>0</v>
      </c>
      <c r="S23" s="244">
        <v>0</v>
      </c>
      <c r="T23" s="244">
        <v>0</v>
      </c>
      <c r="U23" s="244">
        <v>0</v>
      </c>
      <c r="V23" s="244">
        <v>0</v>
      </c>
      <c r="W23" s="244">
        <v>0</v>
      </c>
      <c r="X23" s="244">
        <v>0</v>
      </c>
      <c r="Y23" s="244">
        <v>0</v>
      </c>
      <c r="Z23" s="244">
        <v>0</v>
      </c>
      <c r="AA23" s="244">
        <v>0</v>
      </c>
      <c r="AB23" s="18"/>
      <c r="AC23" s="52">
        <f t="shared" si="1"/>
        <v>0</v>
      </c>
    </row>
    <row r="24" spans="2:29" ht="5.0999999999999996" customHeight="1" thickBot="1" x14ac:dyDescent="0.35">
      <c r="B24" s="63"/>
      <c r="C24" s="10"/>
      <c r="D24" s="10"/>
      <c r="E24" s="10"/>
      <c r="F24" s="10"/>
      <c r="G24" s="10"/>
      <c r="H24" s="10"/>
      <c r="I24" s="10"/>
      <c r="J24" s="10"/>
      <c r="K24" s="10"/>
      <c r="L24" s="10"/>
      <c r="M24" s="65"/>
      <c r="O24" s="66"/>
      <c r="P24" s="6"/>
      <c r="Q24" s="6"/>
      <c r="R24" s="6"/>
      <c r="S24" s="6"/>
      <c r="T24" s="6"/>
      <c r="U24" s="6"/>
      <c r="V24" s="6"/>
      <c r="W24" s="6"/>
      <c r="X24" s="6"/>
      <c r="Y24" s="6"/>
      <c r="Z24" s="6"/>
      <c r="AA24" s="6"/>
      <c r="AB24" s="67"/>
    </row>
    <row r="25" spans="2:29" ht="15" customHeight="1" thickTop="1" thickBot="1" x14ac:dyDescent="0.35">
      <c r="B25" s="66"/>
      <c r="C25" s="6" t="s">
        <v>125</v>
      </c>
      <c r="D25" s="6"/>
      <c r="E25" s="6"/>
      <c r="F25" s="6"/>
      <c r="G25" s="6"/>
      <c r="H25" s="6"/>
      <c r="I25" s="6"/>
      <c r="J25" s="6"/>
      <c r="K25" s="129">
        <f>K19+K21+K22+K23</f>
        <v>0</v>
      </c>
      <c r="L25" s="129">
        <f>L19+L21+L22+L23</f>
        <v>0</v>
      </c>
      <c r="M25" s="67"/>
    </row>
    <row r="27" spans="2:29" ht="15" customHeight="1" thickBot="1" x14ac:dyDescent="0.35">
      <c r="C27" s="38" t="s">
        <v>76</v>
      </c>
      <c r="D27" s="5"/>
    </row>
    <row r="28" spans="2:29" ht="15" customHeight="1" x14ac:dyDescent="0.3">
      <c r="B28" s="58"/>
      <c r="C28" s="59"/>
      <c r="D28" s="59"/>
      <c r="E28" s="59"/>
      <c r="F28" s="61" t="s">
        <v>59</v>
      </c>
      <c r="G28" s="59"/>
      <c r="H28" s="59"/>
      <c r="I28" s="59"/>
      <c r="J28" s="60" t="s">
        <v>62</v>
      </c>
      <c r="K28" s="60" t="s">
        <v>64</v>
      </c>
      <c r="L28" s="60" t="s">
        <v>430</v>
      </c>
      <c r="M28" s="62"/>
      <c r="O28" s="58"/>
      <c r="P28" s="431" t="s">
        <v>140</v>
      </c>
      <c r="Q28" s="431"/>
      <c r="R28" s="431"/>
      <c r="S28" s="431"/>
      <c r="T28" s="431"/>
      <c r="U28" s="431"/>
      <c r="V28" s="431"/>
      <c r="W28" s="431"/>
      <c r="X28" s="431"/>
      <c r="Y28" s="431"/>
      <c r="Z28" s="431"/>
      <c r="AA28" s="431"/>
      <c r="AB28" s="78"/>
    </row>
    <row r="29" spans="2:29" ht="15" customHeight="1" x14ac:dyDescent="0.3">
      <c r="B29" s="63"/>
      <c r="C29" s="11"/>
      <c r="D29" s="11"/>
      <c r="E29" s="11"/>
      <c r="F29" s="79" t="s">
        <v>60</v>
      </c>
      <c r="G29" s="11"/>
      <c r="H29" s="79" t="s">
        <v>61</v>
      </c>
      <c r="I29" s="11"/>
      <c r="J29" s="64" t="s">
        <v>63</v>
      </c>
      <c r="K29" s="64" t="s">
        <v>60</v>
      </c>
      <c r="L29" s="64" t="s">
        <v>431</v>
      </c>
      <c r="M29" s="65"/>
      <c r="O29" s="63"/>
      <c r="P29" s="79" t="s">
        <v>101</v>
      </c>
      <c r="Q29" s="79" t="s">
        <v>102</v>
      </c>
      <c r="R29" s="79" t="s">
        <v>103</v>
      </c>
      <c r="S29" s="79" t="s">
        <v>104</v>
      </c>
      <c r="T29" s="79" t="s">
        <v>105</v>
      </c>
      <c r="U29" s="79" t="s">
        <v>106</v>
      </c>
      <c r="V29" s="79" t="s">
        <v>107</v>
      </c>
      <c r="W29" s="79" t="s">
        <v>108</v>
      </c>
      <c r="X29" s="79" t="s">
        <v>109</v>
      </c>
      <c r="Y29" s="79" t="s">
        <v>110</v>
      </c>
      <c r="Z29" s="79" t="s">
        <v>111</v>
      </c>
      <c r="AA29" s="79" t="s">
        <v>112</v>
      </c>
      <c r="AB29" s="80"/>
    </row>
    <row r="30" spans="2:29" ht="5.0999999999999996" customHeight="1" x14ac:dyDescent="0.3">
      <c r="B30" s="63"/>
      <c r="F30" s="70"/>
      <c r="H30" s="70"/>
      <c r="J30" s="71"/>
      <c r="K30" s="71"/>
      <c r="M30" s="65"/>
      <c r="O30" s="63"/>
      <c r="AB30" s="80"/>
    </row>
    <row r="31" spans="2:29" ht="15" customHeight="1" x14ac:dyDescent="0.3">
      <c r="B31" s="63"/>
      <c r="C31" s="447" t="s">
        <v>94</v>
      </c>
      <c r="D31" s="448"/>
      <c r="F31" s="241">
        <v>0</v>
      </c>
      <c r="H31" s="7" t="s">
        <v>74</v>
      </c>
      <c r="J31" s="253">
        <v>0</v>
      </c>
      <c r="K31" s="9">
        <f>F31*J31</f>
        <v>0</v>
      </c>
      <c r="L31" s="20">
        <f>K31*$K$6</f>
        <v>0</v>
      </c>
      <c r="M31" s="65"/>
      <c r="O31" s="63"/>
      <c r="P31" s="244">
        <v>0</v>
      </c>
      <c r="Q31" s="244">
        <v>0</v>
      </c>
      <c r="R31" s="244">
        <v>0</v>
      </c>
      <c r="S31" s="244">
        <v>0</v>
      </c>
      <c r="T31" s="244">
        <v>0</v>
      </c>
      <c r="U31" s="244">
        <v>0</v>
      </c>
      <c r="V31" s="244">
        <v>0</v>
      </c>
      <c r="W31" s="244">
        <v>0</v>
      </c>
      <c r="X31" s="244">
        <v>0</v>
      </c>
      <c r="Y31" s="244">
        <v>0</v>
      </c>
      <c r="Z31" s="244">
        <v>0</v>
      </c>
      <c r="AA31" s="244">
        <v>0</v>
      </c>
      <c r="AB31" s="18"/>
      <c r="AC31" s="52">
        <f>SUM(P31:AA31)</f>
        <v>0</v>
      </c>
    </row>
    <row r="32" spans="2:29" ht="15" customHeight="1" x14ac:dyDescent="0.3">
      <c r="B32" s="63"/>
      <c r="C32" s="447" t="s">
        <v>94</v>
      </c>
      <c r="D32" s="448"/>
      <c r="F32" s="241">
        <v>0</v>
      </c>
      <c r="H32" s="7" t="s">
        <v>74</v>
      </c>
      <c r="J32" s="253">
        <v>0</v>
      </c>
      <c r="K32" s="9">
        <f>F32*J32</f>
        <v>0</v>
      </c>
      <c r="L32" s="20">
        <f>K32*$K$6</f>
        <v>0</v>
      </c>
      <c r="M32" s="65"/>
      <c r="O32" s="63"/>
      <c r="P32" s="244">
        <v>0</v>
      </c>
      <c r="Q32" s="244">
        <v>0</v>
      </c>
      <c r="R32" s="244">
        <v>0</v>
      </c>
      <c r="S32" s="244">
        <v>0</v>
      </c>
      <c r="T32" s="244">
        <v>0</v>
      </c>
      <c r="U32" s="244">
        <v>0</v>
      </c>
      <c r="V32" s="244">
        <v>0</v>
      </c>
      <c r="W32" s="244">
        <v>0</v>
      </c>
      <c r="X32" s="244">
        <v>0</v>
      </c>
      <c r="Y32" s="244">
        <v>0</v>
      </c>
      <c r="Z32" s="244">
        <v>0</v>
      </c>
      <c r="AA32" s="244">
        <v>0</v>
      </c>
      <c r="AB32" s="18"/>
      <c r="AC32" s="52">
        <f>SUM(P32:AA32)</f>
        <v>0</v>
      </c>
    </row>
    <row r="33" spans="2:29" ht="15" customHeight="1" x14ac:dyDescent="0.3">
      <c r="B33" s="63"/>
      <c r="C33" s="447" t="s">
        <v>94</v>
      </c>
      <c r="D33" s="448"/>
      <c r="F33" s="241">
        <v>0</v>
      </c>
      <c r="H33" s="7" t="s">
        <v>74</v>
      </c>
      <c r="J33" s="253">
        <v>0</v>
      </c>
      <c r="K33" s="9">
        <f>F33*J33</f>
        <v>0</v>
      </c>
      <c r="L33" s="20">
        <f>K33*$K$6</f>
        <v>0</v>
      </c>
      <c r="M33" s="65"/>
      <c r="O33" s="63"/>
      <c r="P33" s="244">
        <v>0</v>
      </c>
      <c r="Q33" s="244">
        <v>0</v>
      </c>
      <c r="R33" s="244">
        <v>0</v>
      </c>
      <c r="S33" s="244">
        <v>0</v>
      </c>
      <c r="T33" s="244">
        <v>0</v>
      </c>
      <c r="U33" s="244">
        <v>0</v>
      </c>
      <c r="V33" s="244">
        <v>0</v>
      </c>
      <c r="W33" s="244">
        <v>0</v>
      </c>
      <c r="X33" s="244">
        <v>0</v>
      </c>
      <c r="Y33" s="244">
        <v>0</v>
      </c>
      <c r="Z33" s="244">
        <v>0</v>
      </c>
      <c r="AA33" s="244">
        <v>0</v>
      </c>
      <c r="AB33" s="18"/>
      <c r="AC33" s="52">
        <f>SUM(P33:AA33)</f>
        <v>0</v>
      </c>
    </row>
    <row r="34" spans="2:29" ht="15" customHeight="1" x14ac:dyDescent="0.3">
      <c r="B34" s="63"/>
      <c r="C34" s="447" t="s">
        <v>94</v>
      </c>
      <c r="D34" s="448"/>
      <c r="F34" s="241">
        <v>0</v>
      </c>
      <c r="H34" s="7" t="s">
        <v>74</v>
      </c>
      <c r="J34" s="253">
        <v>0</v>
      </c>
      <c r="K34" s="9">
        <f>F34*J34</f>
        <v>0</v>
      </c>
      <c r="L34" s="20">
        <f>K34*$K$6</f>
        <v>0</v>
      </c>
      <c r="M34" s="65"/>
      <c r="O34" s="63"/>
      <c r="P34" s="244">
        <v>0</v>
      </c>
      <c r="Q34" s="244">
        <v>0</v>
      </c>
      <c r="R34" s="244">
        <v>0</v>
      </c>
      <c r="S34" s="244">
        <v>0</v>
      </c>
      <c r="T34" s="244">
        <v>0</v>
      </c>
      <c r="U34" s="244">
        <v>0</v>
      </c>
      <c r="V34" s="244">
        <v>0</v>
      </c>
      <c r="W34" s="244">
        <v>0</v>
      </c>
      <c r="X34" s="244">
        <v>0</v>
      </c>
      <c r="Y34" s="244">
        <v>0</v>
      </c>
      <c r="Z34" s="244">
        <v>0</v>
      </c>
      <c r="AA34" s="244">
        <v>0</v>
      </c>
      <c r="AB34" s="18"/>
      <c r="AC34" s="52">
        <f>SUM(P34:AA34)</f>
        <v>0</v>
      </c>
    </row>
    <row r="35" spans="2:29" ht="15" customHeight="1" x14ac:dyDescent="0.3">
      <c r="B35" s="63"/>
      <c r="C35" s="447" t="s">
        <v>94</v>
      </c>
      <c r="D35" s="448"/>
      <c r="F35" s="241">
        <v>0</v>
      </c>
      <c r="H35" s="7" t="s">
        <v>74</v>
      </c>
      <c r="J35" s="253">
        <v>0</v>
      </c>
      <c r="K35" s="9">
        <f>F35*J35</f>
        <v>0</v>
      </c>
      <c r="L35" s="20">
        <f>K35*$K$6</f>
        <v>0</v>
      </c>
      <c r="M35" s="65"/>
      <c r="O35" s="63"/>
      <c r="P35" s="244">
        <v>0</v>
      </c>
      <c r="Q35" s="244">
        <v>0</v>
      </c>
      <c r="R35" s="244">
        <v>0</v>
      </c>
      <c r="S35" s="244">
        <v>0</v>
      </c>
      <c r="T35" s="244">
        <v>0</v>
      </c>
      <c r="U35" s="244">
        <v>0</v>
      </c>
      <c r="V35" s="244">
        <v>0</v>
      </c>
      <c r="W35" s="244">
        <v>0</v>
      </c>
      <c r="X35" s="244">
        <v>0</v>
      </c>
      <c r="Y35" s="244">
        <v>0</v>
      </c>
      <c r="Z35" s="244">
        <v>0</v>
      </c>
      <c r="AA35" s="244">
        <v>0</v>
      </c>
      <c r="AB35" s="18"/>
      <c r="AC35" s="52">
        <f>SUM(P35:AA35)</f>
        <v>0</v>
      </c>
    </row>
    <row r="36" spans="2:29" ht="5.0999999999999996" customHeight="1" thickBot="1" x14ac:dyDescent="0.35">
      <c r="B36" s="63"/>
      <c r="C36" s="10"/>
      <c r="D36" s="10"/>
      <c r="E36" s="10"/>
      <c r="F36" s="10"/>
      <c r="G36" s="10"/>
      <c r="H36" s="10"/>
      <c r="I36" s="10"/>
      <c r="J36" s="10"/>
      <c r="K36" s="10"/>
      <c r="L36" s="10"/>
      <c r="M36" s="65"/>
      <c r="O36" s="66"/>
      <c r="P36" s="6"/>
      <c r="Q36" s="6"/>
      <c r="R36" s="6"/>
      <c r="S36" s="6"/>
      <c r="T36" s="6"/>
      <c r="U36" s="6"/>
      <c r="V36" s="6"/>
      <c r="W36" s="6"/>
      <c r="X36" s="6"/>
      <c r="Y36" s="6"/>
      <c r="Z36" s="6"/>
      <c r="AA36" s="6"/>
      <c r="AB36" s="67"/>
    </row>
    <row r="37" spans="2:29" ht="15" customHeight="1" thickTop="1" thickBot="1" x14ac:dyDescent="0.35">
      <c r="B37" s="66"/>
      <c r="C37" s="6" t="s">
        <v>75</v>
      </c>
      <c r="D37" s="6"/>
      <c r="E37" s="6"/>
      <c r="F37" s="6"/>
      <c r="G37" s="6"/>
      <c r="H37" s="6"/>
      <c r="I37" s="6"/>
      <c r="J37" s="6"/>
      <c r="K37" s="72">
        <f>SUM(K31:K36)</f>
        <v>0</v>
      </c>
      <c r="L37" s="129">
        <f>SUM(L31:L36)</f>
        <v>0</v>
      </c>
      <c r="M37" s="67"/>
    </row>
    <row r="39" spans="2:29" ht="15" customHeight="1" thickBot="1" x14ac:dyDescent="0.35">
      <c r="C39" s="2" t="s">
        <v>43</v>
      </c>
      <c r="D39" s="5"/>
    </row>
    <row r="40" spans="2:29" ht="15" customHeight="1" x14ac:dyDescent="0.3">
      <c r="B40" s="58"/>
      <c r="C40" s="59"/>
      <c r="D40" s="59"/>
      <c r="E40" s="59"/>
      <c r="F40" s="61" t="s">
        <v>59</v>
      </c>
      <c r="G40" s="59"/>
      <c r="H40" s="59"/>
      <c r="I40" s="59"/>
      <c r="J40" s="60" t="s">
        <v>62</v>
      </c>
      <c r="K40" s="60" t="s">
        <v>64</v>
      </c>
      <c r="L40" s="60" t="s">
        <v>430</v>
      </c>
      <c r="M40" s="62"/>
      <c r="O40" s="58"/>
      <c r="P40" s="431" t="s">
        <v>140</v>
      </c>
      <c r="Q40" s="431"/>
      <c r="R40" s="431"/>
      <c r="S40" s="431"/>
      <c r="T40" s="431"/>
      <c r="U40" s="431"/>
      <c r="V40" s="431"/>
      <c r="W40" s="431"/>
      <c r="X40" s="431"/>
      <c r="Y40" s="431"/>
      <c r="Z40" s="431"/>
      <c r="AA40" s="431"/>
      <c r="AB40" s="78"/>
    </row>
    <row r="41" spans="2:29" ht="15" customHeight="1" x14ac:dyDescent="0.3">
      <c r="B41" s="63"/>
      <c r="C41" s="11"/>
      <c r="D41" s="11"/>
      <c r="E41" s="11"/>
      <c r="F41" s="79" t="s">
        <v>60</v>
      </c>
      <c r="G41" s="11"/>
      <c r="H41" s="79" t="s">
        <v>61</v>
      </c>
      <c r="I41" s="11"/>
      <c r="J41" s="64" t="s">
        <v>63</v>
      </c>
      <c r="K41" s="64" t="s">
        <v>60</v>
      </c>
      <c r="L41" s="64" t="s">
        <v>431</v>
      </c>
      <c r="M41" s="65"/>
      <c r="O41" s="63"/>
      <c r="P41" s="79" t="s">
        <v>101</v>
      </c>
      <c r="Q41" s="79" t="s">
        <v>102</v>
      </c>
      <c r="R41" s="79" t="s">
        <v>103</v>
      </c>
      <c r="S41" s="79" t="s">
        <v>104</v>
      </c>
      <c r="T41" s="79" t="s">
        <v>105</v>
      </c>
      <c r="U41" s="79" t="s">
        <v>106</v>
      </c>
      <c r="V41" s="79" t="s">
        <v>107</v>
      </c>
      <c r="W41" s="79" t="s">
        <v>108</v>
      </c>
      <c r="X41" s="79" t="s">
        <v>109</v>
      </c>
      <c r="Y41" s="79" t="s">
        <v>110</v>
      </c>
      <c r="Z41" s="79" t="s">
        <v>111</v>
      </c>
      <c r="AA41" s="79" t="s">
        <v>112</v>
      </c>
      <c r="AB41" s="80"/>
    </row>
    <row r="42" spans="2:29" ht="5.0999999999999996" customHeight="1" x14ac:dyDescent="0.3">
      <c r="B42" s="63"/>
      <c r="F42" s="70"/>
      <c r="H42" s="70"/>
      <c r="J42" s="71"/>
      <c r="K42" s="71"/>
      <c r="M42" s="65"/>
      <c r="O42" s="63"/>
      <c r="AB42" s="80"/>
    </row>
    <row r="43" spans="2:29" ht="15" customHeight="1" x14ac:dyDescent="0.3">
      <c r="B43" s="63"/>
      <c r="C43" s="447" t="s">
        <v>44</v>
      </c>
      <c r="D43" s="448"/>
      <c r="F43" s="241">
        <v>0</v>
      </c>
      <c r="H43" s="258" t="s">
        <v>44</v>
      </c>
      <c r="J43" s="253">
        <v>0</v>
      </c>
      <c r="K43" s="9">
        <f>F43*J43</f>
        <v>0</v>
      </c>
      <c r="L43" s="20">
        <f>K43*$K$6</f>
        <v>0</v>
      </c>
      <c r="M43" s="65"/>
      <c r="O43" s="63"/>
      <c r="P43" s="244">
        <v>0</v>
      </c>
      <c r="Q43" s="244">
        <v>0</v>
      </c>
      <c r="R43" s="244">
        <v>0</v>
      </c>
      <c r="S43" s="244">
        <v>0</v>
      </c>
      <c r="T43" s="244">
        <v>0</v>
      </c>
      <c r="U43" s="244">
        <v>0</v>
      </c>
      <c r="V43" s="244">
        <v>0</v>
      </c>
      <c r="W43" s="244">
        <v>0</v>
      </c>
      <c r="X43" s="244">
        <v>0</v>
      </c>
      <c r="Y43" s="244">
        <v>0</v>
      </c>
      <c r="Z43" s="244">
        <v>0</v>
      </c>
      <c r="AA43" s="244">
        <v>0</v>
      </c>
      <c r="AB43" s="18"/>
      <c r="AC43" s="52">
        <f>SUM(P43:AA43)</f>
        <v>0</v>
      </c>
    </row>
    <row r="44" spans="2:29" ht="15" customHeight="1" x14ac:dyDescent="0.3">
      <c r="B44" s="63"/>
      <c r="C44" s="255"/>
      <c r="D44" s="256" t="s">
        <v>97</v>
      </c>
      <c r="F44" s="241">
        <v>0</v>
      </c>
      <c r="H44" s="7" t="s">
        <v>4</v>
      </c>
      <c r="J44" s="253">
        <v>0</v>
      </c>
      <c r="K44" s="9">
        <f>F44*J44</f>
        <v>0</v>
      </c>
      <c r="L44" s="20">
        <f>K44*$K$6</f>
        <v>0</v>
      </c>
      <c r="M44" s="65"/>
      <c r="O44" s="63"/>
      <c r="P44" s="244">
        <v>0</v>
      </c>
      <c r="Q44" s="244">
        <v>0</v>
      </c>
      <c r="R44" s="244">
        <v>0</v>
      </c>
      <c r="S44" s="244">
        <v>0</v>
      </c>
      <c r="T44" s="244">
        <v>0</v>
      </c>
      <c r="U44" s="244">
        <v>0</v>
      </c>
      <c r="V44" s="244">
        <v>0</v>
      </c>
      <c r="W44" s="244">
        <v>0</v>
      </c>
      <c r="X44" s="244">
        <v>0</v>
      </c>
      <c r="Y44" s="244">
        <v>0</v>
      </c>
      <c r="Z44" s="244">
        <v>0</v>
      </c>
      <c r="AA44" s="244">
        <v>0</v>
      </c>
      <c r="AB44" s="18"/>
      <c r="AC44" s="52">
        <f>SUM(P44:AA44)</f>
        <v>0</v>
      </c>
    </row>
    <row r="45" spans="2:29" ht="15" customHeight="1" x14ac:dyDescent="0.3">
      <c r="B45" s="63"/>
      <c r="C45" s="447" t="s">
        <v>44</v>
      </c>
      <c r="D45" s="448"/>
      <c r="F45" s="241">
        <v>0</v>
      </c>
      <c r="H45" s="258" t="s">
        <v>44</v>
      </c>
      <c r="J45" s="253">
        <v>0</v>
      </c>
      <c r="K45" s="9">
        <f>F45*J45</f>
        <v>0</v>
      </c>
      <c r="L45" s="20">
        <f>K45*$K$6</f>
        <v>0</v>
      </c>
      <c r="M45" s="65"/>
      <c r="O45" s="63"/>
      <c r="P45" s="244">
        <v>0</v>
      </c>
      <c r="Q45" s="244">
        <v>0</v>
      </c>
      <c r="R45" s="244">
        <v>0</v>
      </c>
      <c r="S45" s="244">
        <v>0</v>
      </c>
      <c r="T45" s="244">
        <v>0</v>
      </c>
      <c r="U45" s="244">
        <v>0</v>
      </c>
      <c r="V45" s="244">
        <v>0</v>
      </c>
      <c r="W45" s="244">
        <v>0</v>
      </c>
      <c r="X45" s="244">
        <v>0</v>
      </c>
      <c r="Y45" s="244">
        <v>0</v>
      </c>
      <c r="Z45" s="244">
        <v>0</v>
      </c>
      <c r="AA45" s="244">
        <v>0</v>
      </c>
      <c r="AB45" s="18"/>
      <c r="AC45" s="52">
        <f>SUM(P45:AA45)</f>
        <v>0</v>
      </c>
    </row>
    <row r="46" spans="2:29" ht="15" customHeight="1" x14ac:dyDescent="0.3">
      <c r="B46" s="63"/>
      <c r="C46" s="255"/>
      <c r="D46" s="256" t="s">
        <v>97</v>
      </c>
      <c r="F46" s="241">
        <v>0</v>
      </c>
      <c r="H46" s="7" t="s">
        <v>4</v>
      </c>
      <c r="J46" s="253">
        <v>0</v>
      </c>
      <c r="K46" s="9">
        <f>F46*J46</f>
        <v>0</v>
      </c>
      <c r="L46" s="20">
        <f>K46*$K$6</f>
        <v>0</v>
      </c>
      <c r="M46" s="65"/>
      <c r="O46" s="63"/>
      <c r="P46" s="244">
        <v>0</v>
      </c>
      <c r="Q46" s="244">
        <v>0</v>
      </c>
      <c r="R46" s="244">
        <v>0</v>
      </c>
      <c r="S46" s="244">
        <v>0</v>
      </c>
      <c r="T46" s="244">
        <v>0</v>
      </c>
      <c r="U46" s="244">
        <v>0</v>
      </c>
      <c r="V46" s="244">
        <v>0</v>
      </c>
      <c r="W46" s="244">
        <v>0</v>
      </c>
      <c r="X46" s="244">
        <v>0</v>
      </c>
      <c r="Y46" s="244">
        <v>0</v>
      </c>
      <c r="Z46" s="244">
        <v>0</v>
      </c>
      <c r="AA46" s="244">
        <v>0</v>
      </c>
      <c r="AB46" s="18"/>
      <c r="AC46" s="52">
        <f>SUM(P46:AA46)</f>
        <v>0</v>
      </c>
    </row>
    <row r="47" spans="2:29" ht="5.0999999999999996" customHeight="1" thickBot="1" x14ac:dyDescent="0.35">
      <c r="B47" s="63"/>
      <c r="C47" s="10"/>
      <c r="D47" s="10"/>
      <c r="E47" s="10"/>
      <c r="F47" s="10"/>
      <c r="G47" s="10"/>
      <c r="H47" s="10"/>
      <c r="I47" s="10"/>
      <c r="J47" s="10"/>
      <c r="K47" s="10"/>
      <c r="L47" s="10"/>
      <c r="M47" s="65"/>
      <c r="O47" s="66"/>
      <c r="P47" s="6"/>
      <c r="Q47" s="6"/>
      <c r="R47" s="6"/>
      <c r="S47" s="6"/>
      <c r="T47" s="6"/>
      <c r="U47" s="6"/>
      <c r="V47" s="6"/>
      <c r="W47" s="6"/>
      <c r="X47" s="6"/>
      <c r="Y47" s="6"/>
      <c r="Z47" s="6"/>
      <c r="AA47" s="6"/>
      <c r="AB47" s="67"/>
      <c r="AC47" s="52"/>
    </row>
    <row r="48" spans="2:29" ht="15" customHeight="1" thickTop="1" thickBot="1" x14ac:dyDescent="0.35">
      <c r="B48" s="66"/>
      <c r="C48" s="6" t="s">
        <v>75</v>
      </c>
      <c r="D48" s="6"/>
      <c r="E48" s="6"/>
      <c r="F48" s="6"/>
      <c r="G48" s="6"/>
      <c r="H48" s="6"/>
      <c r="I48" s="6"/>
      <c r="J48" s="6"/>
      <c r="K48" s="72">
        <f>SUM(K43:K47)</f>
        <v>0</v>
      </c>
      <c r="L48" s="129">
        <f>SUM(L43:L47)</f>
        <v>0</v>
      </c>
      <c r="M48" s="67"/>
    </row>
    <row r="50" spans="2:29" ht="15" customHeight="1" thickBot="1" x14ac:dyDescent="0.35">
      <c r="C50" s="2" t="s">
        <v>77</v>
      </c>
      <c r="D50" s="5"/>
    </row>
    <row r="51" spans="2:29" ht="15" customHeight="1" x14ac:dyDescent="0.3">
      <c r="B51" s="58"/>
      <c r="C51" s="59"/>
      <c r="D51" s="59"/>
      <c r="E51" s="59"/>
      <c r="F51" s="61" t="s">
        <v>59</v>
      </c>
      <c r="G51" s="59"/>
      <c r="H51" s="59"/>
      <c r="I51" s="61"/>
      <c r="J51" s="60" t="s">
        <v>62</v>
      </c>
      <c r="K51" s="60" t="s">
        <v>64</v>
      </c>
      <c r="L51" s="60" t="s">
        <v>430</v>
      </c>
      <c r="M51" s="62"/>
      <c r="O51" s="58"/>
      <c r="P51" s="431" t="s">
        <v>140</v>
      </c>
      <c r="Q51" s="431"/>
      <c r="R51" s="431"/>
      <c r="S51" s="431"/>
      <c r="T51" s="431"/>
      <c r="U51" s="431"/>
      <c r="V51" s="431"/>
      <c r="W51" s="431"/>
      <c r="X51" s="431"/>
      <c r="Y51" s="431"/>
      <c r="Z51" s="431"/>
      <c r="AA51" s="431"/>
      <c r="AB51" s="78"/>
    </row>
    <row r="52" spans="2:29" ht="15" customHeight="1" x14ac:dyDescent="0.3">
      <c r="B52" s="63"/>
      <c r="C52" s="11"/>
      <c r="D52" s="11"/>
      <c r="E52" s="11"/>
      <c r="F52" s="79" t="s">
        <v>60</v>
      </c>
      <c r="G52" s="11"/>
      <c r="H52" s="79" t="s">
        <v>61</v>
      </c>
      <c r="I52" s="11"/>
      <c r="J52" s="64" t="s">
        <v>63</v>
      </c>
      <c r="K52" s="64" t="s">
        <v>60</v>
      </c>
      <c r="L52" s="64" t="s">
        <v>431</v>
      </c>
      <c r="M52" s="65"/>
      <c r="O52" s="63"/>
      <c r="P52" s="79" t="s">
        <v>101</v>
      </c>
      <c r="Q52" s="79" t="s">
        <v>102</v>
      </c>
      <c r="R52" s="79" t="s">
        <v>103</v>
      </c>
      <c r="S52" s="79" t="s">
        <v>104</v>
      </c>
      <c r="T52" s="79" t="s">
        <v>105</v>
      </c>
      <c r="U52" s="79" t="s">
        <v>106</v>
      </c>
      <c r="V52" s="79" t="s">
        <v>107</v>
      </c>
      <c r="W52" s="79" t="s">
        <v>108</v>
      </c>
      <c r="X52" s="79" t="s">
        <v>109</v>
      </c>
      <c r="Y52" s="79" t="s">
        <v>110</v>
      </c>
      <c r="Z52" s="79" t="s">
        <v>111</v>
      </c>
      <c r="AA52" s="79" t="s">
        <v>112</v>
      </c>
      <c r="AB52" s="80"/>
    </row>
    <row r="53" spans="2:29" ht="5.0999999999999996" customHeight="1" x14ac:dyDescent="0.3">
      <c r="B53" s="63"/>
      <c r="F53" s="70"/>
      <c r="H53" s="70"/>
      <c r="J53" s="71"/>
      <c r="K53" s="71"/>
      <c r="M53" s="65"/>
      <c r="O53" s="63"/>
      <c r="AB53" s="80"/>
    </row>
    <row r="54" spans="2:29" ht="15" customHeight="1" x14ac:dyDescent="0.3">
      <c r="B54" s="63"/>
      <c r="C54" s="447" t="s">
        <v>94</v>
      </c>
      <c r="D54" s="448"/>
      <c r="F54" s="241">
        <v>0</v>
      </c>
      <c r="H54" s="7" t="s">
        <v>4</v>
      </c>
      <c r="J54" s="253">
        <v>0</v>
      </c>
      <c r="K54" s="9">
        <f>F54*J54</f>
        <v>0</v>
      </c>
      <c r="L54" s="20">
        <f>K54*$K$6</f>
        <v>0</v>
      </c>
      <c r="M54" s="65"/>
      <c r="O54" s="63"/>
      <c r="P54" s="244">
        <v>0</v>
      </c>
      <c r="Q54" s="244">
        <v>0</v>
      </c>
      <c r="R54" s="244">
        <v>0</v>
      </c>
      <c r="S54" s="244">
        <v>0</v>
      </c>
      <c r="T54" s="244">
        <v>0</v>
      </c>
      <c r="U54" s="244">
        <v>0</v>
      </c>
      <c r="V54" s="244">
        <v>0</v>
      </c>
      <c r="W54" s="244">
        <v>0</v>
      </c>
      <c r="X54" s="244">
        <v>0</v>
      </c>
      <c r="Y54" s="244">
        <v>0</v>
      </c>
      <c r="Z54" s="244">
        <v>0</v>
      </c>
      <c r="AA54" s="244">
        <v>0</v>
      </c>
      <c r="AB54" s="18"/>
      <c r="AC54" s="52">
        <f>SUM(P54:AA54)</f>
        <v>0</v>
      </c>
    </row>
    <row r="55" spans="2:29" ht="15" customHeight="1" x14ac:dyDescent="0.3">
      <c r="B55" s="63"/>
      <c r="C55" s="447" t="s">
        <v>94</v>
      </c>
      <c r="D55" s="448"/>
      <c r="F55" s="241">
        <v>0</v>
      </c>
      <c r="H55" s="7" t="s">
        <v>4</v>
      </c>
      <c r="J55" s="253">
        <v>0</v>
      </c>
      <c r="K55" s="9">
        <f>F55*J55</f>
        <v>0</v>
      </c>
      <c r="L55" s="20">
        <f>K55*$K$6</f>
        <v>0</v>
      </c>
      <c r="M55" s="65"/>
      <c r="O55" s="63"/>
      <c r="P55" s="244">
        <v>0</v>
      </c>
      <c r="Q55" s="244">
        <v>0</v>
      </c>
      <c r="R55" s="244">
        <v>0</v>
      </c>
      <c r="S55" s="244">
        <v>0</v>
      </c>
      <c r="T55" s="244">
        <v>0</v>
      </c>
      <c r="U55" s="244">
        <v>0</v>
      </c>
      <c r="V55" s="244">
        <v>0</v>
      </c>
      <c r="W55" s="244">
        <v>0</v>
      </c>
      <c r="X55" s="244">
        <v>0</v>
      </c>
      <c r="Y55" s="244">
        <v>0</v>
      </c>
      <c r="Z55" s="244">
        <v>0</v>
      </c>
      <c r="AA55" s="244">
        <v>0</v>
      </c>
      <c r="AB55" s="18"/>
      <c r="AC55" s="52">
        <f>SUM(P55:AA55)</f>
        <v>0</v>
      </c>
    </row>
    <row r="56" spans="2:29" ht="15" customHeight="1" x14ac:dyDescent="0.3">
      <c r="B56" s="63"/>
      <c r="C56" s="447" t="s">
        <v>94</v>
      </c>
      <c r="D56" s="448"/>
      <c r="F56" s="241">
        <v>0</v>
      </c>
      <c r="H56" s="7" t="s">
        <v>4</v>
      </c>
      <c r="J56" s="253">
        <v>0</v>
      </c>
      <c r="K56" s="9">
        <f>F56*J56</f>
        <v>0</v>
      </c>
      <c r="L56" s="20">
        <f>K56*$K$6</f>
        <v>0</v>
      </c>
      <c r="M56" s="65"/>
      <c r="O56" s="63"/>
      <c r="P56" s="244">
        <v>0</v>
      </c>
      <c r="Q56" s="244">
        <v>0</v>
      </c>
      <c r="R56" s="244">
        <v>0</v>
      </c>
      <c r="S56" s="244">
        <v>0</v>
      </c>
      <c r="T56" s="244">
        <v>0</v>
      </c>
      <c r="U56" s="244">
        <v>0</v>
      </c>
      <c r="V56" s="244">
        <v>0</v>
      </c>
      <c r="W56" s="244">
        <v>0</v>
      </c>
      <c r="X56" s="244">
        <v>0</v>
      </c>
      <c r="Y56" s="244">
        <v>0</v>
      </c>
      <c r="Z56" s="244">
        <v>0</v>
      </c>
      <c r="AA56" s="244">
        <v>0</v>
      </c>
      <c r="AB56" s="18"/>
      <c r="AC56" s="52">
        <f>SUM(P56:AA56)</f>
        <v>0</v>
      </c>
    </row>
    <row r="57" spans="2:29" ht="15" customHeight="1" x14ac:dyDescent="0.3">
      <c r="B57" s="63"/>
      <c r="C57" s="447" t="s">
        <v>94</v>
      </c>
      <c r="D57" s="448"/>
      <c r="F57" s="241">
        <v>0</v>
      </c>
      <c r="H57" s="7" t="s">
        <v>4</v>
      </c>
      <c r="J57" s="253">
        <v>0</v>
      </c>
      <c r="K57" s="9">
        <f>F57*J57</f>
        <v>0</v>
      </c>
      <c r="L57" s="20">
        <f>K57*$K$6</f>
        <v>0</v>
      </c>
      <c r="M57" s="65"/>
      <c r="O57" s="63"/>
      <c r="P57" s="244">
        <v>0</v>
      </c>
      <c r="Q57" s="244">
        <v>0</v>
      </c>
      <c r="R57" s="244">
        <v>0</v>
      </c>
      <c r="S57" s="244">
        <v>0</v>
      </c>
      <c r="T57" s="244">
        <v>0</v>
      </c>
      <c r="U57" s="244">
        <v>0</v>
      </c>
      <c r="V57" s="244">
        <v>0</v>
      </c>
      <c r="W57" s="244">
        <v>0</v>
      </c>
      <c r="X57" s="244">
        <v>0</v>
      </c>
      <c r="Y57" s="244">
        <v>0</v>
      </c>
      <c r="Z57" s="244">
        <v>0</v>
      </c>
      <c r="AA57" s="244">
        <v>0</v>
      </c>
      <c r="AB57" s="18"/>
      <c r="AC57" s="52">
        <f>SUM(P57:AA57)</f>
        <v>0</v>
      </c>
    </row>
    <row r="58" spans="2:29" ht="15" customHeight="1" x14ac:dyDescent="0.3">
      <c r="B58" s="63"/>
      <c r="C58" s="447" t="s">
        <v>94</v>
      </c>
      <c r="D58" s="448"/>
      <c r="F58" s="241">
        <v>0</v>
      </c>
      <c r="H58" s="7" t="s">
        <v>4</v>
      </c>
      <c r="J58" s="253">
        <v>0</v>
      </c>
      <c r="K58" s="9">
        <f>F58*J58</f>
        <v>0</v>
      </c>
      <c r="L58" s="20">
        <f>K58*$K$6</f>
        <v>0</v>
      </c>
      <c r="M58" s="65"/>
      <c r="O58" s="63"/>
      <c r="P58" s="244">
        <v>0</v>
      </c>
      <c r="Q58" s="244">
        <v>0</v>
      </c>
      <c r="R58" s="244">
        <v>0</v>
      </c>
      <c r="S58" s="244">
        <v>0</v>
      </c>
      <c r="T58" s="244">
        <v>0</v>
      </c>
      <c r="U58" s="244">
        <v>0</v>
      </c>
      <c r="V58" s="244">
        <v>0</v>
      </c>
      <c r="W58" s="244">
        <v>0</v>
      </c>
      <c r="X58" s="244">
        <v>0</v>
      </c>
      <c r="Y58" s="244">
        <v>0</v>
      </c>
      <c r="Z58" s="244">
        <v>0</v>
      </c>
      <c r="AA58" s="244">
        <v>0</v>
      </c>
      <c r="AB58" s="18"/>
      <c r="AC58" s="52">
        <f>SUM(P58:AA58)</f>
        <v>0</v>
      </c>
    </row>
    <row r="59" spans="2:29" ht="5.0999999999999996" customHeight="1" thickBot="1" x14ac:dyDescent="0.35">
      <c r="B59" s="63"/>
      <c r="C59" s="10"/>
      <c r="D59" s="10"/>
      <c r="E59" s="10"/>
      <c r="F59" s="10"/>
      <c r="G59" s="10"/>
      <c r="H59" s="10"/>
      <c r="I59" s="10"/>
      <c r="J59" s="10"/>
      <c r="K59" s="10"/>
      <c r="L59" s="10"/>
      <c r="M59" s="65"/>
      <c r="O59" s="66"/>
      <c r="P59" s="6"/>
      <c r="Q59" s="6"/>
      <c r="R59" s="6"/>
      <c r="S59" s="6"/>
      <c r="T59" s="6"/>
      <c r="U59" s="6"/>
      <c r="V59" s="6"/>
      <c r="W59" s="6"/>
      <c r="X59" s="6"/>
      <c r="Y59" s="6"/>
      <c r="Z59" s="6"/>
      <c r="AA59" s="6"/>
      <c r="AB59" s="67"/>
    </row>
    <row r="60" spans="2:29" ht="15" customHeight="1" thickTop="1" thickBot="1" x14ac:dyDescent="0.35">
      <c r="B60" s="66"/>
      <c r="C60" s="6" t="s">
        <v>75</v>
      </c>
      <c r="D60" s="6"/>
      <c r="E60" s="6"/>
      <c r="F60" s="6"/>
      <c r="G60" s="6"/>
      <c r="H60" s="6"/>
      <c r="I60" s="6"/>
      <c r="J60" s="6"/>
      <c r="K60" s="72">
        <f>SUM(K54:K59)</f>
        <v>0</v>
      </c>
      <c r="L60" s="129">
        <f>SUM(L54:L59)</f>
        <v>0</v>
      </c>
      <c r="M60" s="67"/>
    </row>
    <row r="62" spans="2:29" ht="15" customHeight="1" thickBot="1" x14ac:dyDescent="0.35">
      <c r="C62" s="2" t="s">
        <v>46</v>
      </c>
      <c r="D62" s="5"/>
    </row>
    <row r="63" spans="2:29" ht="15" customHeight="1" x14ac:dyDescent="0.3">
      <c r="B63" s="58"/>
      <c r="C63" s="59"/>
      <c r="D63" s="59"/>
      <c r="E63" s="59"/>
      <c r="F63" s="59"/>
      <c r="G63" s="59"/>
      <c r="H63" s="59"/>
      <c r="I63" s="59"/>
      <c r="J63" s="60"/>
      <c r="K63" s="60" t="s">
        <v>64</v>
      </c>
      <c r="L63" s="60" t="s">
        <v>430</v>
      </c>
      <c r="M63" s="62"/>
      <c r="O63" s="58"/>
      <c r="P63" s="431" t="s">
        <v>140</v>
      </c>
      <c r="Q63" s="431"/>
      <c r="R63" s="431"/>
      <c r="S63" s="431"/>
      <c r="T63" s="431"/>
      <c r="U63" s="431"/>
      <c r="V63" s="431"/>
      <c r="W63" s="431"/>
      <c r="X63" s="431"/>
      <c r="Y63" s="431"/>
      <c r="Z63" s="431"/>
      <c r="AA63" s="431"/>
      <c r="AB63" s="78"/>
    </row>
    <row r="64" spans="2:29" ht="15" customHeight="1" x14ac:dyDescent="0.3">
      <c r="B64" s="63"/>
      <c r="C64" s="433"/>
      <c r="D64" s="433"/>
      <c r="E64" s="11"/>
      <c r="F64" s="11"/>
      <c r="G64" s="11"/>
      <c r="H64" s="11"/>
      <c r="I64" s="11"/>
      <c r="J64" s="64"/>
      <c r="K64" s="64" t="s">
        <v>60</v>
      </c>
      <c r="L64" s="64" t="s">
        <v>431</v>
      </c>
      <c r="M64" s="65"/>
      <c r="O64" s="63"/>
      <c r="P64" s="79" t="s">
        <v>101</v>
      </c>
      <c r="Q64" s="79" t="s">
        <v>102</v>
      </c>
      <c r="R64" s="79" t="s">
        <v>103</v>
      </c>
      <c r="S64" s="79" t="s">
        <v>104</v>
      </c>
      <c r="T64" s="79" t="s">
        <v>105</v>
      </c>
      <c r="U64" s="79" t="s">
        <v>106</v>
      </c>
      <c r="V64" s="79" t="s">
        <v>107</v>
      </c>
      <c r="W64" s="79" t="s">
        <v>108</v>
      </c>
      <c r="X64" s="79" t="s">
        <v>109</v>
      </c>
      <c r="Y64" s="79" t="s">
        <v>110</v>
      </c>
      <c r="Z64" s="79" t="s">
        <v>111</v>
      </c>
      <c r="AA64" s="79" t="s">
        <v>112</v>
      </c>
      <c r="AB64" s="80"/>
    </row>
    <row r="65" spans="2:29" ht="5.0999999999999996" customHeight="1" x14ac:dyDescent="0.3">
      <c r="B65" s="63"/>
      <c r="J65" s="71"/>
      <c r="K65" s="71"/>
      <c r="M65" s="65"/>
      <c r="O65" s="63"/>
      <c r="AB65" s="80"/>
    </row>
    <row r="66" spans="2:29" ht="15" customHeight="1" x14ac:dyDescent="0.3">
      <c r="B66" s="63"/>
      <c r="C66" s="432" t="s">
        <v>302</v>
      </c>
      <c r="D66" s="432"/>
      <c r="E66" s="432"/>
      <c r="F66" s="432"/>
      <c r="J66" s="453" t="s">
        <v>130</v>
      </c>
      <c r="K66" s="454"/>
      <c r="L66" s="20"/>
      <c r="M66" s="65"/>
      <c r="O66" s="63"/>
      <c r="AB66" s="80"/>
    </row>
    <row r="67" spans="2:29" ht="5.0999999999999996" customHeight="1" x14ac:dyDescent="0.3">
      <c r="B67" s="63"/>
      <c r="J67" s="71"/>
      <c r="K67" s="71"/>
      <c r="L67" s="71"/>
      <c r="M67" s="65"/>
      <c r="O67" s="63"/>
      <c r="AB67" s="80"/>
    </row>
    <row r="68" spans="2:29" ht="15" customHeight="1" x14ac:dyDescent="0.3">
      <c r="B68" s="63"/>
      <c r="C68" s="4" t="s">
        <v>303</v>
      </c>
      <c r="J68" s="453" t="s">
        <v>119</v>
      </c>
      <c r="K68" s="454"/>
      <c r="L68" s="116"/>
      <c r="M68" s="65"/>
      <c r="O68" s="63"/>
      <c r="AB68" s="80"/>
    </row>
    <row r="69" spans="2:29" ht="5.0999999999999996" customHeight="1" x14ac:dyDescent="0.3">
      <c r="B69" s="63"/>
      <c r="J69" s="71"/>
      <c r="K69" s="71"/>
      <c r="L69" s="71"/>
      <c r="M69" s="65"/>
      <c r="O69" s="63"/>
      <c r="AB69" s="80"/>
    </row>
    <row r="70" spans="2:29" ht="15" customHeight="1" x14ac:dyDescent="0.3">
      <c r="B70" s="63"/>
      <c r="C70" s="4" t="s">
        <v>72</v>
      </c>
      <c r="K70" s="9">
        <f>IF(L71&gt;0,L71/$K$6,0)</f>
        <v>0</v>
      </c>
      <c r="L70" s="243">
        <v>0</v>
      </c>
      <c r="M70" s="65"/>
      <c r="O70" s="63"/>
      <c r="P70" s="244">
        <v>0</v>
      </c>
      <c r="Q70" s="244">
        <v>0</v>
      </c>
      <c r="R70" s="244">
        <v>0</v>
      </c>
      <c r="S70" s="244">
        <v>0</v>
      </c>
      <c r="T70" s="244">
        <v>0</v>
      </c>
      <c r="U70" s="244">
        <v>0</v>
      </c>
      <c r="V70" s="244">
        <v>0</v>
      </c>
      <c r="W70" s="244">
        <v>0</v>
      </c>
      <c r="X70" s="244">
        <v>0</v>
      </c>
      <c r="Y70" s="244">
        <v>0</v>
      </c>
      <c r="Z70" s="244">
        <v>0</v>
      </c>
      <c r="AA70" s="244">
        <v>0</v>
      </c>
      <c r="AB70" s="18"/>
      <c r="AC70" s="52">
        <f>SUM(P70:AA70)</f>
        <v>0</v>
      </c>
    </row>
    <row r="71" spans="2:29" ht="15" customHeight="1" x14ac:dyDescent="0.3">
      <c r="B71" s="63"/>
      <c r="C71" s="4" t="s">
        <v>432</v>
      </c>
      <c r="K71" s="9">
        <f>IF(L72&gt;0,L72/$K$6,0)</f>
        <v>0</v>
      </c>
      <c r="L71" s="243">
        <v>0</v>
      </c>
      <c r="M71" s="65"/>
      <c r="O71" s="63"/>
      <c r="P71" s="244">
        <v>0</v>
      </c>
      <c r="Q71" s="244">
        <v>0</v>
      </c>
      <c r="R71" s="244">
        <v>0</v>
      </c>
      <c r="S71" s="244">
        <v>0</v>
      </c>
      <c r="T71" s="244">
        <v>0</v>
      </c>
      <c r="U71" s="244">
        <v>0</v>
      </c>
      <c r="V71" s="244">
        <v>0</v>
      </c>
      <c r="W71" s="244">
        <v>0</v>
      </c>
      <c r="X71" s="244">
        <v>0</v>
      </c>
      <c r="Y71" s="244">
        <v>0</v>
      </c>
      <c r="Z71" s="244">
        <v>0</v>
      </c>
      <c r="AA71" s="244">
        <v>0</v>
      </c>
      <c r="AB71" s="18"/>
      <c r="AC71" s="52">
        <f>SUM(P71:AA71)</f>
        <v>0</v>
      </c>
    </row>
    <row r="72" spans="2:29" ht="15" customHeight="1" x14ac:dyDescent="0.3">
      <c r="B72" s="63"/>
      <c r="C72" s="4" t="s">
        <v>73</v>
      </c>
      <c r="K72" s="9">
        <f>IF(L73&gt;0,L73/$K$6,0)</f>
        <v>0</v>
      </c>
      <c r="L72" s="243">
        <v>0</v>
      </c>
      <c r="M72" s="65"/>
      <c r="O72" s="63"/>
      <c r="P72" s="244">
        <v>0</v>
      </c>
      <c r="Q72" s="244">
        <v>0</v>
      </c>
      <c r="R72" s="244">
        <v>0</v>
      </c>
      <c r="S72" s="244">
        <v>0</v>
      </c>
      <c r="T72" s="244">
        <v>0</v>
      </c>
      <c r="U72" s="244">
        <v>0</v>
      </c>
      <c r="V72" s="244">
        <v>0</v>
      </c>
      <c r="W72" s="244">
        <v>0</v>
      </c>
      <c r="X72" s="244">
        <v>0</v>
      </c>
      <c r="Y72" s="244">
        <v>0</v>
      </c>
      <c r="Z72" s="244">
        <v>0</v>
      </c>
      <c r="AA72" s="244">
        <v>0</v>
      </c>
      <c r="AB72" s="18"/>
      <c r="AC72" s="52">
        <f>SUM(P72:AA72)</f>
        <v>0</v>
      </c>
    </row>
    <row r="73" spans="2:29" ht="15" customHeight="1" x14ac:dyDescent="0.3">
      <c r="B73" s="63"/>
      <c r="C73" s="4" t="s">
        <v>47</v>
      </c>
      <c r="K73" s="9">
        <f>IF(L74&gt;0,L74/$K$6,0)</f>
        <v>0</v>
      </c>
      <c r="L73" s="243">
        <v>0</v>
      </c>
      <c r="M73" s="65"/>
      <c r="O73" s="63"/>
      <c r="P73" s="244">
        <v>0</v>
      </c>
      <c r="Q73" s="244">
        <v>0</v>
      </c>
      <c r="R73" s="244">
        <v>0</v>
      </c>
      <c r="S73" s="244">
        <v>0</v>
      </c>
      <c r="T73" s="244">
        <v>0</v>
      </c>
      <c r="U73" s="244">
        <v>0</v>
      </c>
      <c r="V73" s="244">
        <v>0</v>
      </c>
      <c r="W73" s="244">
        <v>0</v>
      </c>
      <c r="X73" s="244">
        <v>0</v>
      </c>
      <c r="Y73" s="244">
        <v>0</v>
      </c>
      <c r="Z73" s="244">
        <v>0</v>
      </c>
      <c r="AA73" s="244">
        <v>0</v>
      </c>
      <c r="AB73" s="18"/>
      <c r="AC73" s="52">
        <f>SUM(P73:AA73)</f>
        <v>0</v>
      </c>
    </row>
    <row r="74" spans="2:29" ht="5.0999999999999996" customHeight="1" thickBot="1" x14ac:dyDescent="0.35">
      <c r="B74" s="63"/>
      <c r="C74" s="10"/>
      <c r="D74" s="10"/>
      <c r="E74" s="10"/>
      <c r="F74" s="10"/>
      <c r="G74" s="10"/>
      <c r="H74" s="10"/>
      <c r="I74" s="10"/>
      <c r="J74" s="10"/>
      <c r="K74" s="10"/>
      <c r="L74" s="10"/>
      <c r="M74" s="65"/>
      <c r="O74" s="63"/>
      <c r="P74" s="23"/>
      <c r="Q74" s="23"/>
      <c r="R74" s="23"/>
      <c r="S74" s="23"/>
      <c r="T74" s="23"/>
      <c r="U74" s="23"/>
      <c r="V74" s="23"/>
      <c r="W74" s="23"/>
      <c r="X74" s="23"/>
      <c r="Y74" s="23"/>
      <c r="Z74" s="23"/>
      <c r="AA74" s="23"/>
      <c r="AB74" s="65"/>
    </row>
    <row r="75" spans="2:29" ht="15" customHeight="1" thickTop="1" x14ac:dyDescent="0.3">
      <c r="B75" s="63"/>
      <c r="C75" s="4" t="s">
        <v>75</v>
      </c>
      <c r="K75" s="8">
        <f>SUM(K70:K74)</f>
        <v>0</v>
      </c>
      <c r="L75" s="87">
        <f>SUM(L70:L74)</f>
        <v>0</v>
      </c>
      <c r="M75" s="65"/>
      <c r="O75" s="63"/>
      <c r="P75" s="23"/>
      <c r="Q75" s="23"/>
      <c r="R75" s="23"/>
      <c r="S75" s="23"/>
      <c r="T75" s="23"/>
      <c r="U75" s="23"/>
      <c r="V75" s="23"/>
      <c r="W75" s="23"/>
      <c r="X75" s="23"/>
      <c r="Y75" s="23"/>
      <c r="Z75" s="23"/>
      <c r="AA75" s="23"/>
      <c r="AB75" s="65"/>
    </row>
    <row r="76" spans="2:29" ht="15" customHeight="1" x14ac:dyDescent="0.3">
      <c r="B76" s="63"/>
      <c r="M76" s="65"/>
      <c r="O76" s="63"/>
      <c r="P76" s="23"/>
      <c r="Q76" s="23"/>
      <c r="R76" s="23"/>
      <c r="S76" s="23"/>
      <c r="T76" s="23"/>
      <c r="U76" s="23"/>
      <c r="V76" s="23"/>
      <c r="W76" s="23"/>
      <c r="X76" s="23"/>
      <c r="Y76" s="23"/>
      <c r="Z76" s="23"/>
      <c r="AA76" s="23"/>
      <c r="AB76" s="65"/>
    </row>
    <row r="77" spans="2:29" ht="15" customHeight="1" x14ac:dyDescent="0.3">
      <c r="B77" s="63"/>
      <c r="C77" s="5"/>
      <c r="D77" s="5"/>
      <c r="F77" s="7" t="s">
        <v>116</v>
      </c>
      <c r="H77" s="7" t="s">
        <v>69</v>
      </c>
      <c r="J77" s="7"/>
      <c r="K77" s="83" t="s">
        <v>64</v>
      </c>
      <c r="L77" s="83" t="s">
        <v>430</v>
      </c>
      <c r="M77" s="65"/>
      <c r="O77" s="63"/>
      <c r="P77" s="23"/>
      <c r="Q77" s="23"/>
      <c r="R77" s="23"/>
      <c r="S77" s="23"/>
      <c r="T77" s="23"/>
      <c r="U77" s="23"/>
      <c r="V77" s="23"/>
      <c r="W77" s="23"/>
      <c r="X77" s="23"/>
      <c r="Y77" s="23"/>
      <c r="Z77" s="23"/>
      <c r="AA77" s="23"/>
      <c r="AB77" s="65"/>
    </row>
    <row r="78" spans="2:29" ht="15" customHeight="1" x14ac:dyDescent="0.3">
      <c r="B78" s="63"/>
      <c r="C78" s="11"/>
      <c r="D78" s="11"/>
      <c r="E78" s="11"/>
      <c r="F78" s="79" t="s">
        <v>71</v>
      </c>
      <c r="G78" s="11"/>
      <c r="H78" s="79" t="s">
        <v>70</v>
      </c>
      <c r="I78" s="11"/>
      <c r="J78" s="79"/>
      <c r="K78" s="64" t="s">
        <v>60</v>
      </c>
      <c r="L78" s="64" t="s">
        <v>431</v>
      </c>
      <c r="M78" s="65"/>
      <c r="O78" s="63"/>
      <c r="P78" s="23"/>
      <c r="Q78" s="23"/>
      <c r="R78" s="23"/>
      <c r="S78" s="23"/>
      <c r="T78" s="23"/>
      <c r="U78" s="23"/>
      <c r="V78" s="23"/>
      <c r="W78" s="23"/>
      <c r="X78" s="23"/>
      <c r="Y78" s="23"/>
      <c r="Z78" s="23"/>
      <c r="AA78" s="23"/>
      <c r="AB78" s="65"/>
    </row>
    <row r="79" spans="2:29" ht="5.0999999999999996" customHeight="1" x14ac:dyDescent="0.3">
      <c r="B79" s="63"/>
      <c r="F79" s="70"/>
      <c r="H79" s="70"/>
      <c r="J79" s="70"/>
      <c r="K79" s="71"/>
      <c r="M79" s="65"/>
      <c r="O79" s="63"/>
      <c r="P79" s="23"/>
      <c r="Q79" s="23"/>
      <c r="R79" s="23"/>
      <c r="S79" s="23"/>
      <c r="T79" s="23"/>
      <c r="U79" s="23"/>
      <c r="V79" s="23"/>
      <c r="W79" s="23"/>
      <c r="X79" s="23"/>
      <c r="Y79" s="23"/>
      <c r="Z79" s="23"/>
      <c r="AA79" s="23"/>
      <c r="AB79" s="65"/>
    </row>
    <row r="80" spans="2:29" ht="15" customHeight="1" x14ac:dyDescent="0.3">
      <c r="B80" s="63"/>
      <c r="C80" s="432" t="s">
        <v>78</v>
      </c>
      <c r="D80" s="432"/>
      <c r="F80" s="241">
        <v>0</v>
      </c>
      <c r="H80" s="253">
        <v>0</v>
      </c>
      <c r="J80" s="8"/>
      <c r="K80" s="9">
        <f>IF(L81&gt;0,L81/$K$6,0)</f>
        <v>0</v>
      </c>
      <c r="L80" s="20">
        <f>F80*H80</f>
        <v>0</v>
      </c>
      <c r="M80" s="65"/>
      <c r="O80" s="63"/>
      <c r="P80" s="244">
        <v>0</v>
      </c>
      <c r="Q80" s="244">
        <v>0</v>
      </c>
      <c r="R80" s="244">
        <v>0</v>
      </c>
      <c r="S80" s="244">
        <v>0</v>
      </c>
      <c r="T80" s="244">
        <v>0</v>
      </c>
      <c r="U80" s="244">
        <v>0</v>
      </c>
      <c r="V80" s="244">
        <v>0</v>
      </c>
      <c r="W80" s="244">
        <v>0</v>
      </c>
      <c r="X80" s="244">
        <v>0</v>
      </c>
      <c r="Y80" s="244">
        <v>0</v>
      </c>
      <c r="Z80" s="244">
        <v>0</v>
      </c>
      <c r="AA80" s="244">
        <v>0</v>
      </c>
      <c r="AB80" s="18"/>
      <c r="AC80" s="52">
        <f>SUM(P80:AA80)</f>
        <v>0</v>
      </c>
    </row>
    <row r="81" spans="2:29" ht="5.0999999999999996" customHeight="1" thickBot="1" x14ac:dyDescent="0.35">
      <c r="B81" s="66"/>
      <c r="C81" s="6"/>
      <c r="D81" s="6"/>
      <c r="E81" s="6"/>
      <c r="F81" s="6"/>
      <c r="G81" s="6"/>
      <c r="H81" s="6"/>
      <c r="I81" s="6"/>
      <c r="J81" s="6"/>
      <c r="K81" s="6"/>
      <c r="L81" s="6"/>
      <c r="M81" s="67"/>
      <c r="O81" s="66"/>
      <c r="P81" s="6"/>
      <c r="Q81" s="6"/>
      <c r="R81" s="6"/>
      <c r="S81" s="6"/>
      <c r="T81" s="6"/>
      <c r="U81" s="6"/>
      <c r="V81" s="6"/>
      <c r="W81" s="6"/>
      <c r="X81" s="6"/>
      <c r="Y81" s="6"/>
      <c r="Z81" s="6"/>
      <c r="AA81" s="6"/>
      <c r="AB81" s="67"/>
    </row>
    <row r="83" spans="2:29" ht="15" customHeight="1" thickBot="1" x14ac:dyDescent="0.35">
      <c r="C83" s="2" t="s">
        <v>48</v>
      </c>
      <c r="D83" s="5"/>
    </row>
    <row r="84" spans="2:29" ht="15" customHeight="1" x14ac:dyDescent="0.3">
      <c r="B84" s="58"/>
      <c r="C84" s="59"/>
      <c r="D84" s="59"/>
      <c r="E84" s="59"/>
      <c r="F84" s="60" t="s">
        <v>59</v>
      </c>
      <c r="G84" s="59"/>
      <c r="H84" s="60"/>
      <c r="I84" s="59"/>
      <c r="J84" s="60" t="s">
        <v>62</v>
      </c>
      <c r="K84" s="60" t="s">
        <v>64</v>
      </c>
      <c r="L84" s="60" t="s">
        <v>430</v>
      </c>
      <c r="M84" s="62"/>
      <c r="O84" s="58"/>
      <c r="P84" s="431" t="s">
        <v>140</v>
      </c>
      <c r="Q84" s="431"/>
      <c r="R84" s="431"/>
      <c r="S84" s="431"/>
      <c r="T84" s="431"/>
      <c r="U84" s="431"/>
      <c r="V84" s="431"/>
      <c r="W84" s="431"/>
      <c r="X84" s="431"/>
      <c r="Y84" s="431"/>
      <c r="Z84" s="431"/>
      <c r="AA84" s="431"/>
      <c r="AB84" s="78"/>
    </row>
    <row r="85" spans="2:29" ht="15" customHeight="1" x14ac:dyDescent="0.3">
      <c r="B85" s="63"/>
      <c r="C85" s="11"/>
      <c r="D85" s="11"/>
      <c r="E85" s="11"/>
      <c r="F85" s="64" t="s">
        <v>60</v>
      </c>
      <c r="G85" s="11"/>
      <c r="H85" s="79" t="s">
        <v>61</v>
      </c>
      <c r="I85" s="11"/>
      <c r="J85" s="64" t="s">
        <v>63</v>
      </c>
      <c r="K85" s="64" t="s">
        <v>60</v>
      </c>
      <c r="L85" s="64" t="s">
        <v>431</v>
      </c>
      <c r="M85" s="65"/>
      <c r="O85" s="63"/>
      <c r="P85" s="79" t="s">
        <v>101</v>
      </c>
      <c r="Q85" s="79" t="s">
        <v>102</v>
      </c>
      <c r="R85" s="79" t="s">
        <v>103</v>
      </c>
      <c r="S85" s="79" t="s">
        <v>104</v>
      </c>
      <c r="T85" s="79" t="s">
        <v>105</v>
      </c>
      <c r="U85" s="79" t="s">
        <v>106</v>
      </c>
      <c r="V85" s="79" t="s">
        <v>107</v>
      </c>
      <c r="W85" s="79" t="s">
        <v>108</v>
      </c>
      <c r="X85" s="79" t="s">
        <v>109</v>
      </c>
      <c r="Y85" s="79" t="s">
        <v>110</v>
      </c>
      <c r="Z85" s="79" t="s">
        <v>111</v>
      </c>
      <c r="AA85" s="79" t="s">
        <v>112</v>
      </c>
      <c r="AB85" s="80"/>
    </row>
    <row r="86" spans="2:29" ht="5.0999999999999996" customHeight="1" x14ac:dyDescent="0.3">
      <c r="B86" s="63"/>
      <c r="F86" s="71"/>
      <c r="H86" s="70"/>
      <c r="J86" s="71"/>
      <c r="K86" s="71"/>
      <c r="M86" s="65"/>
      <c r="O86" s="63"/>
      <c r="AB86" s="80"/>
    </row>
    <row r="87" spans="2:29" ht="15" customHeight="1" x14ac:dyDescent="0.3">
      <c r="B87" s="63"/>
      <c r="C87" s="435" t="s">
        <v>313</v>
      </c>
      <c r="D87" s="436"/>
      <c r="F87" s="71"/>
      <c r="H87" s="70"/>
      <c r="J87" s="71"/>
      <c r="K87" s="71"/>
      <c r="L87" s="20"/>
      <c r="M87" s="65"/>
      <c r="O87" s="63"/>
      <c r="P87" s="23"/>
      <c r="Q87" s="23"/>
      <c r="R87" s="23"/>
      <c r="S87" s="23"/>
      <c r="T87" s="23"/>
      <c r="U87" s="23"/>
      <c r="V87" s="23"/>
      <c r="W87" s="23"/>
      <c r="X87" s="23"/>
      <c r="Y87" s="23"/>
      <c r="Z87" s="23"/>
      <c r="AA87" s="23"/>
      <c r="AB87" s="80"/>
    </row>
    <row r="88" spans="2:29" ht="15" customHeight="1" x14ac:dyDescent="0.3">
      <c r="B88" s="63"/>
      <c r="C88" s="434" t="s">
        <v>48</v>
      </c>
      <c r="D88" s="434"/>
      <c r="F88" s="241">
        <v>1</v>
      </c>
      <c r="H88" s="258" t="s">
        <v>421</v>
      </c>
      <c r="J88" s="253">
        <v>0</v>
      </c>
      <c r="K88" s="109">
        <f>F88*J88</f>
        <v>0</v>
      </c>
      <c r="L88" s="20">
        <f>K88*$K$6</f>
        <v>0</v>
      </c>
      <c r="M88" s="65"/>
      <c r="O88" s="63"/>
      <c r="P88" s="244">
        <v>0</v>
      </c>
      <c r="Q88" s="244">
        <v>0</v>
      </c>
      <c r="R88" s="244">
        <v>0</v>
      </c>
      <c r="S88" s="244">
        <v>0</v>
      </c>
      <c r="T88" s="244">
        <v>0</v>
      </c>
      <c r="U88" s="244">
        <v>0</v>
      </c>
      <c r="V88" s="244">
        <v>0</v>
      </c>
      <c r="W88" s="244">
        <v>0</v>
      </c>
      <c r="X88" s="244">
        <v>0</v>
      </c>
      <c r="Y88" s="244">
        <v>0</v>
      </c>
      <c r="Z88" s="244">
        <v>0</v>
      </c>
      <c r="AA88" s="244">
        <v>0</v>
      </c>
      <c r="AB88" s="18"/>
      <c r="AC88" s="52">
        <f>SUM(P88:AA88)</f>
        <v>0</v>
      </c>
    </row>
    <row r="89" spans="2:29" ht="15" customHeight="1" x14ac:dyDescent="0.3">
      <c r="B89" s="63"/>
      <c r="C89" s="259"/>
      <c r="D89" s="260" t="s">
        <v>93</v>
      </c>
      <c r="F89" s="241">
        <v>1</v>
      </c>
      <c r="H89" s="7" t="s">
        <v>4</v>
      </c>
      <c r="J89" s="253">
        <v>0</v>
      </c>
      <c r="K89" s="109">
        <f>F89*J89</f>
        <v>0</v>
      </c>
      <c r="L89" s="20">
        <f>K89*$K$6</f>
        <v>0</v>
      </c>
      <c r="M89" s="65"/>
      <c r="O89" s="63"/>
      <c r="P89" s="244">
        <v>0</v>
      </c>
      <c r="Q89" s="244">
        <v>0</v>
      </c>
      <c r="R89" s="244">
        <v>0</v>
      </c>
      <c r="S89" s="244">
        <v>0</v>
      </c>
      <c r="T89" s="244">
        <v>0</v>
      </c>
      <c r="U89" s="244">
        <v>0</v>
      </c>
      <c r="V89" s="244">
        <v>0</v>
      </c>
      <c r="W89" s="244">
        <v>0</v>
      </c>
      <c r="X89" s="244">
        <v>0</v>
      </c>
      <c r="Y89" s="244">
        <v>0</v>
      </c>
      <c r="Z89" s="244">
        <v>0</v>
      </c>
      <c r="AA89" s="244">
        <v>0</v>
      </c>
      <c r="AB89" s="18"/>
      <c r="AC89" s="52">
        <f>SUM(P89:AA89)</f>
        <v>0</v>
      </c>
    </row>
    <row r="90" spans="2:29" ht="15" customHeight="1" x14ac:dyDescent="0.3">
      <c r="B90" s="63"/>
      <c r="C90" s="435" t="s">
        <v>313</v>
      </c>
      <c r="D90" s="436"/>
      <c r="F90" s="71"/>
      <c r="H90" s="70"/>
      <c r="J90" s="71"/>
      <c r="K90" s="110"/>
      <c r="L90" s="110"/>
      <c r="M90" s="65"/>
      <c r="O90" s="63"/>
      <c r="P90" s="23"/>
      <c r="Q90" s="23"/>
      <c r="R90" s="23"/>
      <c r="S90" s="23"/>
      <c r="T90" s="23"/>
      <c r="U90" s="23"/>
      <c r="V90" s="23"/>
      <c r="W90" s="23"/>
      <c r="X90" s="23"/>
      <c r="Y90" s="23"/>
      <c r="Z90" s="23"/>
      <c r="AA90" s="23"/>
      <c r="AB90" s="18"/>
      <c r="AC90" s="52"/>
    </row>
    <row r="91" spans="2:29" ht="15" customHeight="1" x14ac:dyDescent="0.3">
      <c r="B91" s="63"/>
      <c r="C91" s="434" t="s">
        <v>48</v>
      </c>
      <c r="D91" s="434"/>
      <c r="F91" s="241">
        <v>1</v>
      </c>
      <c r="H91" s="258" t="s">
        <v>421</v>
      </c>
      <c r="J91" s="253">
        <v>0</v>
      </c>
      <c r="K91" s="109">
        <f>F91*J91</f>
        <v>0</v>
      </c>
      <c r="L91" s="20">
        <f>K91*$K$6</f>
        <v>0</v>
      </c>
      <c r="M91" s="65"/>
      <c r="O91" s="63"/>
      <c r="P91" s="244">
        <v>0</v>
      </c>
      <c r="Q91" s="244">
        <v>0</v>
      </c>
      <c r="R91" s="244">
        <v>0</v>
      </c>
      <c r="S91" s="244">
        <v>0</v>
      </c>
      <c r="T91" s="244">
        <v>0</v>
      </c>
      <c r="U91" s="244">
        <v>0</v>
      </c>
      <c r="V91" s="244">
        <v>0</v>
      </c>
      <c r="W91" s="244">
        <v>0</v>
      </c>
      <c r="X91" s="244">
        <v>0</v>
      </c>
      <c r="Y91" s="244">
        <v>0</v>
      </c>
      <c r="Z91" s="244">
        <v>0</v>
      </c>
      <c r="AA91" s="244">
        <v>0</v>
      </c>
      <c r="AB91" s="18"/>
      <c r="AC91" s="52">
        <f>SUM(P91:AA91)</f>
        <v>0</v>
      </c>
    </row>
    <row r="92" spans="2:29" ht="15" customHeight="1" x14ac:dyDescent="0.3">
      <c r="B92" s="63"/>
      <c r="C92" s="259"/>
      <c r="D92" s="260" t="s">
        <v>93</v>
      </c>
      <c r="F92" s="241">
        <v>1</v>
      </c>
      <c r="H92" s="7" t="s">
        <v>4</v>
      </c>
      <c r="J92" s="253">
        <v>0</v>
      </c>
      <c r="K92" s="109">
        <f>F92*J92</f>
        <v>0</v>
      </c>
      <c r="L92" s="20">
        <f>K92*$K$6</f>
        <v>0</v>
      </c>
      <c r="M92" s="65"/>
      <c r="O92" s="63"/>
      <c r="P92" s="244">
        <v>0</v>
      </c>
      <c r="Q92" s="244">
        <v>0</v>
      </c>
      <c r="R92" s="244">
        <v>0</v>
      </c>
      <c r="S92" s="244">
        <v>0</v>
      </c>
      <c r="T92" s="244">
        <v>0</v>
      </c>
      <c r="U92" s="244">
        <v>0</v>
      </c>
      <c r="V92" s="244">
        <v>0</v>
      </c>
      <c r="W92" s="244">
        <v>0</v>
      </c>
      <c r="X92" s="244">
        <v>0</v>
      </c>
      <c r="Y92" s="244">
        <v>0</v>
      </c>
      <c r="Z92" s="244">
        <v>0</v>
      </c>
      <c r="AA92" s="244">
        <v>0</v>
      </c>
      <c r="AB92" s="18"/>
      <c r="AC92" s="52">
        <f>SUM(P92:AA92)</f>
        <v>0</v>
      </c>
    </row>
    <row r="93" spans="2:29" ht="15" customHeight="1" x14ac:dyDescent="0.3">
      <c r="B93" s="63"/>
      <c r="C93" s="435" t="s">
        <v>313</v>
      </c>
      <c r="D93" s="436"/>
      <c r="F93" s="71"/>
      <c r="H93" s="70"/>
      <c r="J93" s="71"/>
      <c r="K93" s="110"/>
      <c r="L93" s="110"/>
      <c r="M93" s="65"/>
      <c r="O93" s="63"/>
      <c r="P93" s="23"/>
      <c r="Q93" s="23"/>
      <c r="R93" s="23"/>
      <c r="S93" s="23"/>
      <c r="T93" s="23"/>
      <c r="U93" s="23"/>
      <c r="V93" s="23"/>
      <c r="W93" s="23"/>
      <c r="X93" s="23"/>
      <c r="Y93" s="23"/>
      <c r="Z93" s="23"/>
      <c r="AA93" s="23"/>
      <c r="AB93" s="18"/>
      <c r="AC93" s="52"/>
    </row>
    <row r="94" spans="2:29" ht="15" customHeight="1" x14ac:dyDescent="0.3">
      <c r="B94" s="63"/>
      <c r="C94" s="434" t="s">
        <v>48</v>
      </c>
      <c r="D94" s="434"/>
      <c r="F94" s="241">
        <v>1</v>
      </c>
      <c r="H94" s="258" t="s">
        <v>421</v>
      </c>
      <c r="J94" s="253">
        <v>0</v>
      </c>
      <c r="K94" s="109">
        <f>F94*J94</f>
        <v>0</v>
      </c>
      <c r="L94" s="20">
        <f>K94*$K$6</f>
        <v>0</v>
      </c>
      <c r="M94" s="65"/>
      <c r="O94" s="63"/>
      <c r="P94" s="244">
        <v>0</v>
      </c>
      <c r="Q94" s="244">
        <v>0</v>
      </c>
      <c r="R94" s="244">
        <v>0</v>
      </c>
      <c r="S94" s="244">
        <v>0</v>
      </c>
      <c r="T94" s="244">
        <v>0</v>
      </c>
      <c r="U94" s="244">
        <v>0</v>
      </c>
      <c r="V94" s="244">
        <v>0</v>
      </c>
      <c r="W94" s="244">
        <v>0</v>
      </c>
      <c r="X94" s="244">
        <v>0</v>
      </c>
      <c r="Y94" s="244">
        <v>0</v>
      </c>
      <c r="Z94" s="244">
        <v>0</v>
      </c>
      <c r="AA94" s="244">
        <v>0</v>
      </c>
      <c r="AB94" s="18"/>
      <c r="AC94" s="52">
        <f>SUM(P94:AA94)</f>
        <v>0</v>
      </c>
    </row>
    <row r="95" spans="2:29" ht="15" customHeight="1" x14ac:dyDescent="0.3">
      <c r="B95" s="63"/>
      <c r="C95" s="259"/>
      <c r="D95" s="260" t="s">
        <v>93</v>
      </c>
      <c r="F95" s="241">
        <v>1</v>
      </c>
      <c r="H95" s="7" t="s">
        <v>4</v>
      </c>
      <c r="J95" s="253">
        <v>0</v>
      </c>
      <c r="K95" s="109">
        <f>F95*J95</f>
        <v>0</v>
      </c>
      <c r="L95" s="20">
        <f>K95*$K$6</f>
        <v>0</v>
      </c>
      <c r="M95" s="65"/>
      <c r="O95" s="63"/>
      <c r="P95" s="244">
        <v>0</v>
      </c>
      <c r="Q95" s="244">
        <v>0</v>
      </c>
      <c r="R95" s="244">
        <v>0</v>
      </c>
      <c r="S95" s="244">
        <v>0</v>
      </c>
      <c r="T95" s="244">
        <v>0</v>
      </c>
      <c r="U95" s="244">
        <v>0</v>
      </c>
      <c r="V95" s="244">
        <v>0</v>
      </c>
      <c r="W95" s="244">
        <v>0</v>
      </c>
      <c r="X95" s="244">
        <v>0</v>
      </c>
      <c r="Y95" s="244">
        <v>0</v>
      </c>
      <c r="Z95" s="244">
        <v>0</v>
      </c>
      <c r="AA95" s="244">
        <v>0</v>
      </c>
      <c r="AB95" s="18"/>
      <c r="AC95" s="52">
        <f>SUM(P95:AA95)</f>
        <v>0</v>
      </c>
    </row>
    <row r="96" spans="2:29" ht="15" customHeight="1" x14ac:dyDescent="0.3">
      <c r="B96" s="63"/>
      <c r="C96" s="435" t="s">
        <v>313</v>
      </c>
      <c r="D96" s="436"/>
      <c r="F96" s="71"/>
      <c r="H96" s="70"/>
      <c r="J96" s="71"/>
      <c r="K96" s="110"/>
      <c r="L96" s="110"/>
      <c r="M96" s="65"/>
      <c r="O96" s="63"/>
      <c r="P96" s="23"/>
      <c r="Q96" s="23"/>
      <c r="R96" s="23"/>
      <c r="S96" s="23"/>
      <c r="T96" s="23"/>
      <c r="U96" s="23"/>
      <c r="V96" s="23"/>
      <c r="W96" s="23"/>
      <c r="X96" s="23"/>
      <c r="Y96" s="23"/>
      <c r="Z96" s="23"/>
      <c r="AA96" s="23"/>
      <c r="AB96" s="18"/>
      <c r="AC96" s="52"/>
    </row>
    <row r="97" spans="2:29" ht="15" customHeight="1" x14ac:dyDescent="0.3">
      <c r="B97" s="63"/>
      <c r="C97" s="434" t="s">
        <v>48</v>
      </c>
      <c r="D97" s="434"/>
      <c r="F97" s="241">
        <v>1</v>
      </c>
      <c r="H97" s="258" t="s">
        <v>421</v>
      </c>
      <c r="J97" s="253">
        <v>0</v>
      </c>
      <c r="K97" s="109">
        <f>F97*J97</f>
        <v>0</v>
      </c>
      <c r="L97" s="20">
        <f>K97*$K$6</f>
        <v>0</v>
      </c>
      <c r="M97" s="65"/>
      <c r="O97" s="63"/>
      <c r="P97" s="244">
        <v>0</v>
      </c>
      <c r="Q97" s="244">
        <v>0</v>
      </c>
      <c r="R97" s="244">
        <v>0</v>
      </c>
      <c r="S97" s="244">
        <v>0</v>
      </c>
      <c r="T97" s="244">
        <v>0</v>
      </c>
      <c r="U97" s="244">
        <v>0</v>
      </c>
      <c r="V97" s="244">
        <v>0</v>
      </c>
      <c r="W97" s="244">
        <v>0</v>
      </c>
      <c r="X97" s="244">
        <v>0</v>
      </c>
      <c r="Y97" s="244">
        <v>0</v>
      </c>
      <c r="Z97" s="244">
        <v>0</v>
      </c>
      <c r="AA97" s="244">
        <v>0</v>
      </c>
      <c r="AB97" s="18"/>
      <c r="AC97" s="52">
        <f>SUM(P97:AA97)</f>
        <v>0</v>
      </c>
    </row>
    <row r="98" spans="2:29" ht="15" customHeight="1" x14ac:dyDescent="0.3">
      <c r="B98" s="63"/>
      <c r="C98" s="259"/>
      <c r="D98" s="260" t="s">
        <v>93</v>
      </c>
      <c r="F98" s="241">
        <v>1</v>
      </c>
      <c r="H98" s="7" t="s">
        <v>4</v>
      </c>
      <c r="J98" s="253">
        <v>0</v>
      </c>
      <c r="K98" s="109">
        <f>F98*J98</f>
        <v>0</v>
      </c>
      <c r="L98" s="20">
        <f>K98*$K$6</f>
        <v>0</v>
      </c>
      <c r="M98" s="65"/>
      <c r="O98" s="63"/>
      <c r="P98" s="244">
        <v>0</v>
      </c>
      <c r="Q98" s="244">
        <v>0</v>
      </c>
      <c r="R98" s="244">
        <v>0</v>
      </c>
      <c r="S98" s="244">
        <v>0</v>
      </c>
      <c r="T98" s="244">
        <v>0</v>
      </c>
      <c r="U98" s="244">
        <v>0</v>
      </c>
      <c r="V98" s="244">
        <v>0</v>
      </c>
      <c r="W98" s="244">
        <v>0</v>
      </c>
      <c r="X98" s="244">
        <v>0</v>
      </c>
      <c r="Y98" s="244">
        <v>0</v>
      </c>
      <c r="Z98" s="244">
        <v>0</v>
      </c>
      <c r="AA98" s="244">
        <v>0</v>
      </c>
      <c r="AB98" s="18"/>
      <c r="AC98" s="52">
        <f>SUM(P98:AA98)</f>
        <v>0</v>
      </c>
    </row>
    <row r="99" spans="2:29" ht="5.0999999999999996" customHeight="1" thickBot="1" x14ac:dyDescent="0.35">
      <c r="B99" s="63"/>
      <c r="C99" s="10"/>
      <c r="D99" s="10"/>
      <c r="E99" s="10"/>
      <c r="F99" s="10"/>
      <c r="G99" s="10"/>
      <c r="H99" s="10"/>
      <c r="I99" s="10"/>
      <c r="J99" s="10"/>
      <c r="K99" s="10"/>
      <c r="L99" s="10"/>
      <c r="M99" s="65"/>
      <c r="O99" s="66"/>
      <c r="P99" s="6"/>
      <c r="Q99" s="6"/>
      <c r="R99" s="6"/>
      <c r="S99" s="6"/>
      <c r="T99" s="6"/>
      <c r="U99" s="6"/>
      <c r="V99" s="6"/>
      <c r="W99" s="6"/>
      <c r="X99" s="6"/>
      <c r="Y99" s="6"/>
      <c r="Z99" s="6"/>
      <c r="AA99" s="6"/>
      <c r="AB99" s="67"/>
    </row>
    <row r="100" spans="2:29" ht="15" customHeight="1" thickTop="1" thickBot="1" x14ac:dyDescent="0.35">
      <c r="B100" s="66"/>
      <c r="C100" s="6" t="s">
        <v>75</v>
      </c>
      <c r="D100" s="6"/>
      <c r="E100" s="6"/>
      <c r="F100" s="6"/>
      <c r="G100" s="6"/>
      <c r="H100" s="6"/>
      <c r="I100" s="6"/>
      <c r="J100" s="6"/>
      <c r="K100" s="72">
        <f>SUM(K88:K99)</f>
        <v>0</v>
      </c>
      <c r="L100" s="129">
        <f>SUM(L88:L99)</f>
        <v>0</v>
      </c>
      <c r="M100" s="67"/>
    </row>
    <row r="102" spans="2:29" ht="15" customHeight="1" thickBot="1" x14ac:dyDescent="0.35">
      <c r="C102" s="2" t="s">
        <v>52</v>
      </c>
      <c r="D102" s="5"/>
    </row>
    <row r="103" spans="2:29" ht="15" customHeight="1" x14ac:dyDescent="0.3">
      <c r="B103" s="58"/>
      <c r="C103" s="59"/>
      <c r="D103" s="59"/>
      <c r="E103" s="59"/>
      <c r="F103" s="60" t="s">
        <v>59</v>
      </c>
      <c r="G103" s="59"/>
      <c r="H103" s="60"/>
      <c r="I103" s="59"/>
      <c r="J103" s="60" t="s">
        <v>62</v>
      </c>
      <c r="K103" s="60" t="s">
        <v>64</v>
      </c>
      <c r="L103" s="60" t="s">
        <v>430</v>
      </c>
      <c r="M103" s="62"/>
      <c r="O103" s="58"/>
      <c r="P103" s="431" t="s">
        <v>140</v>
      </c>
      <c r="Q103" s="431"/>
      <c r="R103" s="431"/>
      <c r="S103" s="431"/>
      <c r="T103" s="431"/>
      <c r="U103" s="431"/>
      <c r="V103" s="431"/>
      <c r="W103" s="431"/>
      <c r="X103" s="431"/>
      <c r="Y103" s="431"/>
      <c r="Z103" s="431"/>
      <c r="AA103" s="431"/>
      <c r="AB103" s="78"/>
    </row>
    <row r="104" spans="2:29" ht="15" customHeight="1" x14ac:dyDescent="0.3">
      <c r="B104" s="63"/>
      <c r="C104" s="11"/>
      <c r="D104" s="11"/>
      <c r="E104" s="11"/>
      <c r="F104" s="64" t="s">
        <v>60</v>
      </c>
      <c r="G104" s="11"/>
      <c r="H104" s="79" t="s">
        <v>61</v>
      </c>
      <c r="I104" s="11"/>
      <c r="J104" s="64" t="s">
        <v>63</v>
      </c>
      <c r="K104" s="64" t="s">
        <v>60</v>
      </c>
      <c r="L104" s="64" t="s">
        <v>431</v>
      </c>
      <c r="M104" s="65"/>
      <c r="O104" s="63"/>
      <c r="P104" s="79" t="s">
        <v>101</v>
      </c>
      <c r="Q104" s="79" t="s">
        <v>102</v>
      </c>
      <c r="R104" s="79" t="s">
        <v>103</v>
      </c>
      <c r="S104" s="79" t="s">
        <v>104</v>
      </c>
      <c r="T104" s="79" t="s">
        <v>105</v>
      </c>
      <c r="U104" s="79" t="s">
        <v>106</v>
      </c>
      <c r="V104" s="79" t="s">
        <v>107</v>
      </c>
      <c r="W104" s="79" t="s">
        <v>108</v>
      </c>
      <c r="X104" s="79" t="s">
        <v>109</v>
      </c>
      <c r="Y104" s="79" t="s">
        <v>110</v>
      </c>
      <c r="Z104" s="79" t="s">
        <v>111</v>
      </c>
      <c r="AA104" s="79" t="s">
        <v>112</v>
      </c>
      <c r="AB104" s="80"/>
    </row>
    <row r="105" spans="2:29" ht="5.0999999999999996" customHeight="1" x14ac:dyDescent="0.3">
      <c r="B105" s="63"/>
      <c r="F105" s="71"/>
      <c r="H105" s="70"/>
      <c r="J105" s="71"/>
      <c r="K105" s="71"/>
      <c r="M105" s="65"/>
      <c r="O105" s="63"/>
      <c r="AB105" s="80"/>
    </row>
    <row r="106" spans="2:29" ht="15" customHeight="1" x14ac:dyDescent="0.3">
      <c r="B106" s="63"/>
      <c r="C106" s="450" t="s">
        <v>551</v>
      </c>
      <c r="D106" s="450"/>
      <c r="K106" s="9">
        <f>Chemicals!AQ22</f>
        <v>0</v>
      </c>
      <c r="L106" s="20">
        <f t="shared" ref="L106:L116" si="2">K106*$K$6</f>
        <v>0</v>
      </c>
      <c r="M106" s="65"/>
      <c r="O106" s="63"/>
      <c r="P106" s="244">
        <v>0</v>
      </c>
      <c r="Q106" s="244">
        <v>0</v>
      </c>
      <c r="R106" s="244">
        <v>0</v>
      </c>
      <c r="S106" s="244">
        <v>0</v>
      </c>
      <c r="T106" s="244">
        <v>0</v>
      </c>
      <c r="U106" s="244">
        <v>0</v>
      </c>
      <c r="V106" s="244">
        <v>0</v>
      </c>
      <c r="W106" s="244">
        <v>0</v>
      </c>
      <c r="X106" s="244">
        <v>0</v>
      </c>
      <c r="Y106" s="244">
        <v>0</v>
      </c>
      <c r="Z106" s="244">
        <v>0</v>
      </c>
      <c r="AA106" s="244">
        <v>0</v>
      </c>
      <c r="AB106" s="18"/>
      <c r="AC106" s="52">
        <f>SUM(P106:AA106)</f>
        <v>0</v>
      </c>
    </row>
    <row r="107" spans="2:29" ht="15" customHeight="1" x14ac:dyDescent="0.3">
      <c r="B107" s="63"/>
      <c r="C107" s="259"/>
      <c r="D107" s="260" t="s">
        <v>423</v>
      </c>
      <c r="K107" s="253">
        <v>0</v>
      </c>
      <c r="L107" s="20">
        <f t="shared" si="2"/>
        <v>0</v>
      </c>
      <c r="M107" s="65"/>
      <c r="O107" s="63"/>
      <c r="P107" s="244">
        <v>0</v>
      </c>
      <c r="Q107" s="244">
        <v>0</v>
      </c>
      <c r="R107" s="244">
        <v>0</v>
      </c>
      <c r="S107" s="244">
        <v>0</v>
      </c>
      <c r="T107" s="244">
        <v>0</v>
      </c>
      <c r="U107" s="244">
        <v>0</v>
      </c>
      <c r="V107" s="244">
        <v>0</v>
      </c>
      <c r="W107" s="244">
        <v>0</v>
      </c>
      <c r="X107" s="244">
        <v>0</v>
      </c>
      <c r="Y107" s="244">
        <v>0</v>
      </c>
      <c r="Z107" s="244">
        <v>0</v>
      </c>
      <c r="AA107" s="244">
        <v>0</v>
      </c>
      <c r="AB107" s="18"/>
      <c r="AC107" s="52">
        <f>SUM(P107:AA107)</f>
        <v>0</v>
      </c>
    </row>
    <row r="108" spans="2:29" ht="15" customHeight="1" x14ac:dyDescent="0.3">
      <c r="B108" s="63"/>
      <c r="C108" s="449"/>
      <c r="D108" s="449"/>
      <c r="F108" s="7"/>
      <c r="H108" s="261"/>
      <c r="J108" s="7"/>
      <c r="K108" s="9"/>
      <c r="L108" s="9"/>
      <c r="M108" s="65"/>
      <c r="O108" s="63"/>
      <c r="P108" s="89"/>
      <c r="Q108" s="89"/>
      <c r="R108" s="89"/>
      <c r="S108" s="89"/>
      <c r="T108" s="89"/>
      <c r="U108" s="89"/>
      <c r="V108" s="89"/>
      <c r="W108" s="89"/>
      <c r="X108" s="89"/>
      <c r="Y108" s="89"/>
      <c r="Z108" s="89"/>
      <c r="AA108" s="89"/>
      <c r="AB108" s="18"/>
      <c r="AC108" s="52"/>
    </row>
    <row r="109" spans="2:29" ht="15" customHeight="1" x14ac:dyDescent="0.3">
      <c r="B109" s="63"/>
      <c r="C109" s="450" t="s">
        <v>552</v>
      </c>
      <c r="D109" s="450"/>
      <c r="K109" s="9">
        <f>Chemicals!AQ38</f>
        <v>0</v>
      </c>
      <c r="L109" s="20">
        <f t="shared" si="2"/>
        <v>0</v>
      </c>
      <c r="M109" s="65"/>
      <c r="O109" s="63"/>
      <c r="P109" s="244">
        <v>0</v>
      </c>
      <c r="Q109" s="244">
        <v>0</v>
      </c>
      <c r="R109" s="244">
        <v>0</v>
      </c>
      <c r="S109" s="244">
        <v>0</v>
      </c>
      <c r="T109" s="244">
        <v>0</v>
      </c>
      <c r="U109" s="244">
        <v>0</v>
      </c>
      <c r="V109" s="244">
        <v>0</v>
      </c>
      <c r="W109" s="244">
        <v>0</v>
      </c>
      <c r="X109" s="244">
        <v>0</v>
      </c>
      <c r="Y109" s="244">
        <v>0</v>
      </c>
      <c r="Z109" s="244">
        <v>0</v>
      </c>
      <c r="AA109" s="244">
        <v>0</v>
      </c>
      <c r="AB109" s="18"/>
      <c r="AC109" s="52">
        <f>SUM(P109:AA109)</f>
        <v>0</v>
      </c>
    </row>
    <row r="110" spans="2:29" ht="15" customHeight="1" x14ac:dyDescent="0.3">
      <c r="B110" s="63"/>
      <c r="C110" s="259"/>
      <c r="D110" s="260" t="s">
        <v>423</v>
      </c>
      <c r="K110" s="253">
        <v>0</v>
      </c>
      <c r="L110" s="20">
        <f t="shared" si="2"/>
        <v>0</v>
      </c>
      <c r="M110" s="65"/>
      <c r="O110" s="63"/>
      <c r="P110" s="244">
        <v>0</v>
      </c>
      <c r="Q110" s="244">
        <v>0</v>
      </c>
      <c r="R110" s="244">
        <v>0</v>
      </c>
      <c r="S110" s="244">
        <v>0</v>
      </c>
      <c r="T110" s="244">
        <v>0</v>
      </c>
      <c r="U110" s="244">
        <v>0</v>
      </c>
      <c r="V110" s="244">
        <v>0</v>
      </c>
      <c r="W110" s="244">
        <v>0</v>
      </c>
      <c r="X110" s="244">
        <v>0</v>
      </c>
      <c r="Y110" s="244">
        <v>0</v>
      </c>
      <c r="Z110" s="244">
        <v>0</v>
      </c>
      <c r="AA110" s="244">
        <v>0</v>
      </c>
      <c r="AB110" s="18"/>
      <c r="AC110" s="52">
        <f>SUM(P110:AA110)</f>
        <v>0</v>
      </c>
    </row>
    <row r="111" spans="2:29" ht="15" customHeight="1" x14ac:dyDescent="0.3">
      <c r="B111" s="63"/>
      <c r="C111" s="449"/>
      <c r="D111" s="449"/>
      <c r="F111" s="7"/>
      <c r="H111" s="261"/>
      <c r="J111" s="7"/>
      <c r="K111" s="9"/>
      <c r="L111" s="20"/>
      <c r="M111" s="65"/>
      <c r="O111" s="63"/>
      <c r="P111" s="89"/>
      <c r="Q111" s="89"/>
      <c r="R111" s="89"/>
      <c r="S111" s="89"/>
      <c r="T111" s="89"/>
      <c r="U111" s="89"/>
      <c r="V111" s="89"/>
      <c r="W111" s="89"/>
      <c r="X111" s="89"/>
      <c r="Y111" s="89"/>
      <c r="Z111" s="89"/>
      <c r="AA111" s="89"/>
      <c r="AB111" s="18"/>
      <c r="AC111" s="52"/>
    </row>
    <row r="112" spans="2:29" ht="15" customHeight="1" x14ac:dyDescent="0.3">
      <c r="B112" s="63"/>
      <c r="C112" s="450" t="s">
        <v>553</v>
      </c>
      <c r="D112" s="450"/>
      <c r="K112" s="9">
        <f>Chemicals!AQ54</f>
        <v>0</v>
      </c>
      <c r="L112" s="20">
        <f t="shared" si="2"/>
        <v>0</v>
      </c>
      <c r="M112" s="65"/>
      <c r="O112" s="63"/>
      <c r="P112" s="244">
        <v>0</v>
      </c>
      <c r="Q112" s="244">
        <v>0</v>
      </c>
      <c r="R112" s="244">
        <v>0</v>
      </c>
      <c r="S112" s="244">
        <v>0</v>
      </c>
      <c r="T112" s="244">
        <v>0</v>
      </c>
      <c r="U112" s="244">
        <v>0</v>
      </c>
      <c r="V112" s="244">
        <v>0</v>
      </c>
      <c r="W112" s="244">
        <v>0</v>
      </c>
      <c r="X112" s="244">
        <v>0</v>
      </c>
      <c r="Y112" s="244">
        <v>0</v>
      </c>
      <c r="Z112" s="244">
        <v>0</v>
      </c>
      <c r="AA112" s="244">
        <v>0</v>
      </c>
      <c r="AB112" s="18"/>
      <c r="AC112" s="52">
        <f>SUM(P112:AA112)</f>
        <v>0</v>
      </c>
    </row>
    <row r="113" spans="2:29" ht="15" customHeight="1" x14ac:dyDescent="0.3">
      <c r="B113" s="63"/>
      <c r="C113" s="259"/>
      <c r="D113" s="260" t="s">
        <v>423</v>
      </c>
      <c r="K113" s="253">
        <v>0</v>
      </c>
      <c r="L113" s="20">
        <f t="shared" si="2"/>
        <v>0</v>
      </c>
      <c r="M113" s="65"/>
      <c r="O113" s="63"/>
      <c r="P113" s="244">
        <v>0</v>
      </c>
      <c r="Q113" s="244">
        <v>0</v>
      </c>
      <c r="R113" s="244">
        <v>0</v>
      </c>
      <c r="S113" s="244">
        <v>0</v>
      </c>
      <c r="T113" s="244">
        <v>0</v>
      </c>
      <c r="U113" s="244">
        <v>0</v>
      </c>
      <c r="V113" s="244">
        <v>0</v>
      </c>
      <c r="W113" s="244">
        <v>0</v>
      </c>
      <c r="X113" s="244">
        <v>0</v>
      </c>
      <c r="Y113" s="244">
        <v>0</v>
      </c>
      <c r="Z113" s="244">
        <v>0</v>
      </c>
      <c r="AA113" s="244">
        <v>0</v>
      </c>
      <c r="AB113" s="18"/>
      <c r="AC113" s="52">
        <f>SUM(P113:AA113)</f>
        <v>0</v>
      </c>
    </row>
    <row r="114" spans="2:29" ht="15" customHeight="1" x14ac:dyDescent="0.3">
      <c r="B114" s="63"/>
      <c r="C114" s="449"/>
      <c r="D114" s="449"/>
      <c r="F114" s="7"/>
      <c r="H114" s="261"/>
      <c r="J114" s="7"/>
      <c r="K114" s="9"/>
      <c r="L114" s="20"/>
      <c r="M114" s="65"/>
      <c r="O114" s="63"/>
      <c r="P114" s="89"/>
      <c r="Q114" s="89"/>
      <c r="R114" s="89"/>
      <c r="S114" s="89"/>
      <c r="T114" s="89"/>
      <c r="U114" s="89"/>
      <c r="V114" s="89"/>
      <c r="W114" s="89"/>
      <c r="X114" s="89"/>
      <c r="Y114" s="89"/>
      <c r="Z114" s="89"/>
      <c r="AA114" s="89"/>
      <c r="AB114" s="18"/>
      <c r="AC114" s="52"/>
    </row>
    <row r="115" spans="2:29" ht="15" customHeight="1" x14ac:dyDescent="0.3">
      <c r="B115" s="63"/>
      <c r="C115" s="450" t="s">
        <v>554</v>
      </c>
      <c r="D115" s="450"/>
      <c r="K115" s="9">
        <f>Chemicals!AQ70</f>
        <v>0</v>
      </c>
      <c r="L115" s="20">
        <f t="shared" si="2"/>
        <v>0</v>
      </c>
      <c r="M115" s="65"/>
      <c r="O115" s="63"/>
      <c r="P115" s="244">
        <v>0</v>
      </c>
      <c r="Q115" s="244">
        <v>0</v>
      </c>
      <c r="R115" s="244">
        <v>0</v>
      </c>
      <c r="S115" s="244">
        <v>0</v>
      </c>
      <c r="T115" s="244">
        <v>0</v>
      </c>
      <c r="U115" s="244">
        <v>0</v>
      </c>
      <c r="V115" s="244">
        <v>0</v>
      </c>
      <c r="W115" s="244">
        <v>0</v>
      </c>
      <c r="X115" s="244">
        <v>0</v>
      </c>
      <c r="Y115" s="244">
        <v>0</v>
      </c>
      <c r="Z115" s="244">
        <v>0</v>
      </c>
      <c r="AA115" s="244">
        <v>0</v>
      </c>
      <c r="AB115" s="18"/>
      <c r="AC115" s="52">
        <f>SUM(P115:AA115)</f>
        <v>0</v>
      </c>
    </row>
    <row r="116" spans="2:29" ht="15" customHeight="1" x14ac:dyDescent="0.3">
      <c r="B116" s="63"/>
      <c r="C116" s="259"/>
      <c r="D116" s="260" t="s">
        <v>423</v>
      </c>
      <c r="K116" s="253">
        <v>0</v>
      </c>
      <c r="L116" s="20">
        <f t="shared" si="2"/>
        <v>0</v>
      </c>
      <c r="M116" s="65"/>
      <c r="O116" s="63"/>
      <c r="P116" s="244">
        <v>0</v>
      </c>
      <c r="Q116" s="244">
        <v>0</v>
      </c>
      <c r="R116" s="244">
        <v>0</v>
      </c>
      <c r="S116" s="244">
        <v>0</v>
      </c>
      <c r="T116" s="244">
        <v>0</v>
      </c>
      <c r="U116" s="244">
        <v>0</v>
      </c>
      <c r="V116" s="244">
        <v>0</v>
      </c>
      <c r="W116" s="244">
        <v>0</v>
      </c>
      <c r="X116" s="244">
        <v>0</v>
      </c>
      <c r="Y116" s="244">
        <v>0</v>
      </c>
      <c r="Z116" s="244">
        <v>0</v>
      </c>
      <c r="AA116" s="244">
        <v>0</v>
      </c>
      <c r="AB116" s="18"/>
      <c r="AC116" s="52">
        <f>SUM(P116:AA116)</f>
        <v>0</v>
      </c>
    </row>
    <row r="117" spans="2:29" ht="5.0999999999999996" customHeight="1" thickBot="1" x14ac:dyDescent="0.35">
      <c r="B117" s="63"/>
      <c r="C117" s="10"/>
      <c r="D117" s="10"/>
      <c r="E117" s="10"/>
      <c r="F117" s="73"/>
      <c r="G117" s="10"/>
      <c r="H117" s="74"/>
      <c r="I117" s="10"/>
      <c r="J117" s="75"/>
      <c r="K117" s="76"/>
      <c r="L117" s="76"/>
      <c r="M117" s="65"/>
      <c r="O117" s="66"/>
      <c r="P117" s="6"/>
      <c r="Q117" s="6"/>
      <c r="R117" s="6"/>
      <c r="S117" s="6"/>
      <c r="T117" s="6"/>
      <c r="U117" s="6"/>
      <c r="V117" s="6"/>
      <c r="W117" s="6"/>
      <c r="X117" s="6"/>
      <c r="Y117" s="6"/>
      <c r="Z117" s="6"/>
      <c r="AA117" s="6"/>
      <c r="AB117" s="67"/>
    </row>
    <row r="118" spans="2:29" ht="15" customHeight="1" thickTop="1" thickBot="1" x14ac:dyDescent="0.35">
      <c r="B118" s="66"/>
      <c r="C118" s="6" t="s">
        <v>75</v>
      </c>
      <c r="D118" s="6"/>
      <c r="E118" s="6"/>
      <c r="F118" s="6"/>
      <c r="G118" s="6"/>
      <c r="H118" s="6"/>
      <c r="I118" s="6"/>
      <c r="J118" s="6"/>
      <c r="K118" s="72">
        <f>SUM(K106:K117)</f>
        <v>0</v>
      </c>
      <c r="L118" s="72">
        <f>SUM(L106:L117)</f>
        <v>0</v>
      </c>
      <c r="M118" s="67"/>
    </row>
    <row r="119" spans="2:29" ht="15" customHeight="1" x14ac:dyDescent="0.3">
      <c r="F119" s="82"/>
      <c r="P119" s="82"/>
    </row>
    <row r="120" spans="2:29" ht="15" customHeight="1" thickBot="1" x14ac:dyDescent="0.35">
      <c r="C120" s="2" t="s">
        <v>67</v>
      </c>
      <c r="D120" s="5"/>
    </row>
    <row r="121" spans="2:29" ht="15" customHeight="1" x14ac:dyDescent="0.3">
      <c r="B121" s="58"/>
      <c r="C121" s="59"/>
      <c r="D121" s="59"/>
      <c r="E121" s="59"/>
      <c r="F121" s="60" t="s">
        <v>59</v>
      </c>
      <c r="G121" s="59"/>
      <c r="H121" s="60"/>
      <c r="I121" s="59"/>
      <c r="J121" s="60" t="s">
        <v>62</v>
      </c>
      <c r="K121" s="60" t="s">
        <v>64</v>
      </c>
      <c r="L121" s="60" t="s">
        <v>430</v>
      </c>
      <c r="M121" s="62"/>
      <c r="O121" s="58"/>
      <c r="P121" s="431" t="s">
        <v>140</v>
      </c>
      <c r="Q121" s="431"/>
      <c r="R121" s="431"/>
      <c r="S121" s="431"/>
      <c r="T121" s="431"/>
      <c r="U121" s="431"/>
      <c r="V121" s="431"/>
      <c r="W121" s="431"/>
      <c r="X121" s="431"/>
      <c r="Y121" s="431"/>
      <c r="Z121" s="431"/>
      <c r="AA121" s="431"/>
      <c r="AB121" s="78"/>
    </row>
    <row r="122" spans="2:29" ht="15" customHeight="1" x14ac:dyDescent="0.3">
      <c r="B122" s="63"/>
      <c r="C122" s="11"/>
      <c r="D122" s="11"/>
      <c r="E122" s="11"/>
      <c r="F122" s="64" t="s">
        <v>60</v>
      </c>
      <c r="G122" s="11"/>
      <c r="H122" s="79" t="s">
        <v>61</v>
      </c>
      <c r="I122" s="11"/>
      <c r="J122" s="64" t="s">
        <v>63</v>
      </c>
      <c r="K122" s="64" t="s">
        <v>60</v>
      </c>
      <c r="L122" s="64" t="s">
        <v>431</v>
      </c>
      <c r="M122" s="65"/>
      <c r="O122" s="63"/>
      <c r="P122" s="79" t="s">
        <v>101</v>
      </c>
      <c r="Q122" s="79" t="s">
        <v>102</v>
      </c>
      <c r="R122" s="79" t="s">
        <v>103</v>
      </c>
      <c r="S122" s="79" t="s">
        <v>104</v>
      </c>
      <c r="T122" s="79" t="s">
        <v>105</v>
      </c>
      <c r="U122" s="79" t="s">
        <v>106</v>
      </c>
      <c r="V122" s="79" t="s">
        <v>107</v>
      </c>
      <c r="W122" s="79" t="s">
        <v>108</v>
      </c>
      <c r="X122" s="79" t="s">
        <v>109</v>
      </c>
      <c r="Y122" s="79" t="s">
        <v>110</v>
      </c>
      <c r="Z122" s="79" t="s">
        <v>111</v>
      </c>
      <c r="AA122" s="79" t="s">
        <v>112</v>
      </c>
      <c r="AB122" s="80"/>
    </row>
    <row r="123" spans="2:29" ht="5.0999999999999996" customHeight="1" x14ac:dyDescent="0.3">
      <c r="B123" s="63"/>
      <c r="F123" s="71"/>
      <c r="H123" s="70"/>
      <c r="J123" s="71"/>
      <c r="K123" s="71"/>
      <c r="M123" s="65"/>
      <c r="O123" s="63"/>
      <c r="AB123" s="80"/>
    </row>
    <row r="124" spans="2:29" ht="15" customHeight="1" x14ac:dyDescent="0.3">
      <c r="B124" s="63"/>
      <c r="C124" s="434" t="s">
        <v>90</v>
      </c>
      <c r="D124" s="434"/>
      <c r="F124" s="241">
        <v>0</v>
      </c>
      <c r="H124" s="258" t="s">
        <v>426</v>
      </c>
      <c r="J124" s="253">
        <v>0</v>
      </c>
      <c r="K124" s="9">
        <f>F124*J124</f>
        <v>0</v>
      </c>
      <c r="L124" s="20">
        <f>K124*$K$6</f>
        <v>0</v>
      </c>
      <c r="M124" s="65"/>
      <c r="O124" s="63"/>
      <c r="P124" s="244">
        <v>0</v>
      </c>
      <c r="Q124" s="244">
        <v>0</v>
      </c>
      <c r="R124" s="244">
        <v>0</v>
      </c>
      <c r="S124" s="244">
        <v>0</v>
      </c>
      <c r="T124" s="244">
        <v>0</v>
      </c>
      <c r="U124" s="244">
        <v>0</v>
      </c>
      <c r="V124" s="244">
        <v>0</v>
      </c>
      <c r="W124" s="244">
        <v>0</v>
      </c>
      <c r="X124" s="244">
        <v>0</v>
      </c>
      <c r="Y124" s="244">
        <v>0</v>
      </c>
      <c r="Z124" s="244">
        <v>0</v>
      </c>
      <c r="AA124" s="244">
        <v>0</v>
      </c>
      <c r="AB124" s="18"/>
      <c r="AC124" s="52">
        <f>SUM(P124:AA124)</f>
        <v>0</v>
      </c>
    </row>
    <row r="125" spans="2:29" ht="15" customHeight="1" x14ac:dyDescent="0.3">
      <c r="B125" s="63"/>
      <c r="C125" s="434" t="s">
        <v>90</v>
      </c>
      <c r="D125" s="434"/>
      <c r="F125" s="241">
        <v>0</v>
      </c>
      <c r="H125" s="258" t="s">
        <v>426</v>
      </c>
      <c r="J125" s="253">
        <v>0</v>
      </c>
      <c r="K125" s="9">
        <f>F125*J125</f>
        <v>0</v>
      </c>
      <c r="L125" s="20">
        <f>K125*$K$6</f>
        <v>0</v>
      </c>
      <c r="M125" s="65"/>
      <c r="O125" s="63"/>
      <c r="P125" s="244">
        <v>0</v>
      </c>
      <c r="Q125" s="244">
        <v>0</v>
      </c>
      <c r="R125" s="244">
        <v>0</v>
      </c>
      <c r="S125" s="244">
        <v>0</v>
      </c>
      <c r="T125" s="244">
        <v>0</v>
      </c>
      <c r="U125" s="244">
        <v>0</v>
      </c>
      <c r="V125" s="244">
        <v>0</v>
      </c>
      <c r="W125" s="244">
        <v>0</v>
      </c>
      <c r="X125" s="244">
        <v>0</v>
      </c>
      <c r="Y125" s="244">
        <v>0</v>
      </c>
      <c r="Z125" s="244">
        <v>0</v>
      </c>
      <c r="AA125" s="244">
        <v>0</v>
      </c>
      <c r="AB125" s="18"/>
      <c r="AC125" s="52">
        <f>SUM(P125:AA125)</f>
        <v>0</v>
      </c>
    </row>
    <row r="126" spans="2:29" ht="15" customHeight="1" x14ac:dyDescent="0.3">
      <c r="B126" s="63"/>
      <c r="C126" s="434" t="s">
        <v>90</v>
      </c>
      <c r="D126" s="434"/>
      <c r="F126" s="241">
        <v>0</v>
      </c>
      <c r="H126" s="258" t="s">
        <v>426</v>
      </c>
      <c r="J126" s="253">
        <v>0</v>
      </c>
      <c r="K126" s="9">
        <f>F126*J126</f>
        <v>0</v>
      </c>
      <c r="L126" s="20">
        <f>K126*$K$6</f>
        <v>0</v>
      </c>
      <c r="M126" s="65"/>
      <c r="O126" s="63"/>
      <c r="P126" s="244">
        <v>0</v>
      </c>
      <c r="Q126" s="244">
        <v>0</v>
      </c>
      <c r="R126" s="244">
        <v>0</v>
      </c>
      <c r="S126" s="244">
        <v>0</v>
      </c>
      <c r="T126" s="244">
        <v>0</v>
      </c>
      <c r="U126" s="244">
        <v>0</v>
      </c>
      <c r="V126" s="244">
        <v>0</v>
      </c>
      <c r="W126" s="244">
        <v>0</v>
      </c>
      <c r="X126" s="244">
        <v>0</v>
      </c>
      <c r="Y126" s="244">
        <v>0</v>
      </c>
      <c r="Z126" s="244">
        <v>0</v>
      </c>
      <c r="AA126" s="244">
        <v>0</v>
      </c>
      <c r="AB126" s="18"/>
      <c r="AC126" s="52">
        <f>SUM(P126:AA126)</f>
        <v>0</v>
      </c>
    </row>
    <row r="127" spans="2:29" ht="15" customHeight="1" x14ac:dyDescent="0.3">
      <c r="B127" s="63"/>
      <c r="C127" s="432" t="s">
        <v>41</v>
      </c>
      <c r="D127" s="432"/>
      <c r="F127" s="241">
        <v>0</v>
      </c>
      <c r="H127" s="258" t="s">
        <v>426</v>
      </c>
      <c r="J127" s="253">
        <v>0</v>
      </c>
      <c r="K127" s="9">
        <f>F127*J127</f>
        <v>0</v>
      </c>
      <c r="L127" s="20">
        <f>K127*$K$6</f>
        <v>0</v>
      </c>
      <c r="M127" s="65"/>
      <c r="O127" s="63"/>
      <c r="P127" s="244">
        <v>0</v>
      </c>
      <c r="Q127" s="244">
        <v>0</v>
      </c>
      <c r="R127" s="244">
        <v>0</v>
      </c>
      <c r="S127" s="244">
        <v>0</v>
      </c>
      <c r="T127" s="244">
        <v>0</v>
      </c>
      <c r="U127" s="244">
        <v>0</v>
      </c>
      <c r="V127" s="244">
        <v>0</v>
      </c>
      <c r="W127" s="244">
        <v>0</v>
      </c>
      <c r="X127" s="244">
        <v>0</v>
      </c>
      <c r="Y127" s="244">
        <v>0</v>
      </c>
      <c r="Z127" s="244">
        <v>0</v>
      </c>
      <c r="AA127" s="244">
        <v>0</v>
      </c>
      <c r="AB127" s="18"/>
      <c r="AC127" s="52">
        <f>SUM(P127:AA127)</f>
        <v>0</v>
      </c>
    </row>
    <row r="128" spans="2:29" ht="15" customHeight="1" x14ac:dyDescent="0.3">
      <c r="B128" s="63"/>
      <c r="C128" s="57" t="s">
        <v>207</v>
      </c>
      <c r="D128" s="57"/>
      <c r="F128" s="241">
        <v>0</v>
      </c>
      <c r="H128" s="7" t="s">
        <v>208</v>
      </c>
      <c r="J128" s="253">
        <v>0</v>
      </c>
      <c r="K128" s="9">
        <f>F128*J128</f>
        <v>0</v>
      </c>
      <c r="L128" s="20">
        <f>K128*$K$6</f>
        <v>0</v>
      </c>
      <c r="M128" s="65"/>
      <c r="O128" s="63"/>
      <c r="P128" s="244">
        <v>0</v>
      </c>
      <c r="Q128" s="244">
        <v>0</v>
      </c>
      <c r="R128" s="244">
        <v>0</v>
      </c>
      <c r="S128" s="244">
        <v>0</v>
      </c>
      <c r="T128" s="244">
        <v>0</v>
      </c>
      <c r="U128" s="244">
        <v>0</v>
      </c>
      <c r="V128" s="244">
        <v>0</v>
      </c>
      <c r="W128" s="244">
        <v>0</v>
      </c>
      <c r="X128" s="244">
        <v>0</v>
      </c>
      <c r="Y128" s="244">
        <v>0</v>
      </c>
      <c r="Z128" s="244">
        <v>0</v>
      </c>
      <c r="AA128" s="244">
        <v>0</v>
      </c>
      <c r="AB128" s="18"/>
      <c r="AC128" s="52">
        <f>SUM(P128:AA128)</f>
        <v>0</v>
      </c>
    </row>
    <row r="129" spans="2:34" ht="5.0999999999999996" customHeight="1" thickBot="1" x14ac:dyDescent="0.35">
      <c r="B129" s="63"/>
      <c r="C129" s="77"/>
      <c r="D129" s="77"/>
      <c r="E129" s="10"/>
      <c r="F129" s="73"/>
      <c r="G129" s="10"/>
      <c r="H129" s="74"/>
      <c r="I129" s="10"/>
      <c r="J129" s="75"/>
      <c r="K129" s="76"/>
      <c r="L129" s="76"/>
      <c r="M129" s="65"/>
      <c r="O129" s="66"/>
      <c r="P129" s="6"/>
      <c r="Q129" s="6"/>
      <c r="R129" s="6"/>
      <c r="S129" s="6"/>
      <c r="T129" s="6"/>
      <c r="U129" s="6"/>
      <c r="V129" s="6"/>
      <c r="W129" s="6"/>
      <c r="X129" s="6"/>
      <c r="Y129" s="6"/>
      <c r="Z129" s="6"/>
      <c r="AA129" s="6"/>
      <c r="AB129" s="67"/>
    </row>
    <row r="130" spans="2:34" ht="15" customHeight="1" thickTop="1" thickBot="1" x14ac:dyDescent="0.35">
      <c r="B130" s="66"/>
      <c r="C130" s="6" t="s">
        <v>75</v>
      </c>
      <c r="D130" s="6"/>
      <c r="E130" s="6"/>
      <c r="F130" s="6"/>
      <c r="G130" s="6"/>
      <c r="H130" s="6"/>
      <c r="I130" s="6"/>
      <c r="J130" s="6"/>
      <c r="K130" s="72">
        <f>SUM(K124:K129)</f>
        <v>0</v>
      </c>
      <c r="L130" s="129">
        <f>SUM(L124:L129)</f>
        <v>0</v>
      </c>
      <c r="M130" s="67"/>
    </row>
    <row r="131" spans="2:34" ht="15" customHeight="1" x14ac:dyDescent="0.3">
      <c r="AC131" s="4"/>
    </row>
    <row r="132" spans="2:34" ht="15" customHeight="1" thickBot="1" x14ac:dyDescent="0.35">
      <c r="C132" s="2" t="s">
        <v>330</v>
      </c>
      <c r="D132" s="2"/>
      <c r="AC132" s="4"/>
      <c r="AH132" s="51"/>
    </row>
    <row r="133" spans="2:34" ht="15" customHeight="1" x14ac:dyDescent="0.3">
      <c r="B133" s="58"/>
      <c r="C133" s="3"/>
      <c r="D133" s="3"/>
      <c r="E133" s="59"/>
      <c r="F133" s="59"/>
      <c r="G133" s="59"/>
      <c r="H133" s="59"/>
      <c r="I133" s="59"/>
      <c r="J133" s="59"/>
      <c r="K133" s="60" t="s">
        <v>64</v>
      </c>
      <c r="L133" s="60" t="s">
        <v>430</v>
      </c>
      <c r="M133" s="62"/>
      <c r="O133" s="58"/>
      <c r="P133" s="431" t="s">
        <v>140</v>
      </c>
      <c r="Q133" s="431"/>
      <c r="R133" s="431"/>
      <c r="S133" s="431"/>
      <c r="T133" s="431"/>
      <c r="U133" s="431"/>
      <c r="V133" s="431"/>
      <c r="W133" s="431"/>
      <c r="X133" s="431"/>
      <c r="Y133" s="431"/>
      <c r="Z133" s="431"/>
      <c r="AA133" s="431"/>
      <c r="AB133" s="78"/>
    </row>
    <row r="134" spans="2:34" ht="15" customHeight="1" x14ac:dyDescent="0.3">
      <c r="B134" s="63"/>
      <c r="C134" s="11"/>
      <c r="D134" s="11"/>
      <c r="E134" s="11"/>
      <c r="F134" s="11"/>
      <c r="G134" s="11"/>
      <c r="H134" s="11"/>
      <c r="I134" s="11"/>
      <c r="J134" s="11"/>
      <c r="K134" s="64" t="s">
        <v>60</v>
      </c>
      <c r="L134" s="64" t="s">
        <v>431</v>
      </c>
      <c r="M134" s="65"/>
      <c r="O134" s="63"/>
      <c r="P134" s="79" t="s">
        <v>101</v>
      </c>
      <c r="Q134" s="79" t="s">
        <v>102</v>
      </c>
      <c r="R134" s="79" t="s">
        <v>103</v>
      </c>
      <c r="S134" s="79" t="s">
        <v>104</v>
      </c>
      <c r="T134" s="79" t="s">
        <v>105</v>
      </c>
      <c r="U134" s="79" t="s">
        <v>106</v>
      </c>
      <c r="V134" s="79" t="s">
        <v>107</v>
      </c>
      <c r="W134" s="79" t="s">
        <v>108</v>
      </c>
      <c r="X134" s="79" t="s">
        <v>109</v>
      </c>
      <c r="Y134" s="79" t="s">
        <v>110</v>
      </c>
      <c r="Z134" s="79" t="s">
        <v>111</v>
      </c>
      <c r="AA134" s="79" t="s">
        <v>112</v>
      </c>
      <c r="AB134" s="80"/>
    </row>
    <row r="135" spans="2:34" ht="5.0999999999999996" customHeight="1" x14ac:dyDescent="0.3">
      <c r="B135" s="63"/>
      <c r="K135" s="71"/>
      <c r="M135" s="65"/>
      <c r="O135" s="63"/>
      <c r="AB135" s="80"/>
    </row>
    <row r="136" spans="2:34" ht="15" customHeight="1" x14ac:dyDescent="0.3">
      <c r="B136" s="63"/>
      <c r="C136" s="434" t="s">
        <v>332</v>
      </c>
      <c r="D136" s="434"/>
      <c r="K136" s="9">
        <f>IF(L37&gt;0,L136/$K$6,0)</f>
        <v>0</v>
      </c>
      <c r="L136" s="243">
        <v>0</v>
      </c>
      <c r="M136" s="65"/>
      <c r="O136" s="63"/>
      <c r="P136" s="244">
        <v>0</v>
      </c>
      <c r="Q136" s="244">
        <v>0</v>
      </c>
      <c r="R136" s="244">
        <v>0</v>
      </c>
      <c r="S136" s="244">
        <v>0</v>
      </c>
      <c r="T136" s="244">
        <v>0</v>
      </c>
      <c r="U136" s="244">
        <v>0</v>
      </c>
      <c r="V136" s="244">
        <v>0</v>
      </c>
      <c r="W136" s="244">
        <v>0</v>
      </c>
      <c r="X136" s="244">
        <v>0</v>
      </c>
      <c r="Y136" s="244">
        <v>0</v>
      </c>
      <c r="Z136" s="244">
        <v>0</v>
      </c>
      <c r="AA136" s="244">
        <v>0</v>
      </c>
      <c r="AB136" s="18"/>
      <c r="AC136" s="52">
        <f>SUM(P136:AA136)</f>
        <v>0</v>
      </c>
    </row>
    <row r="137" spans="2:34" ht="15" customHeight="1" x14ac:dyDescent="0.3">
      <c r="B137" s="63"/>
      <c r="C137" s="434" t="s">
        <v>332</v>
      </c>
      <c r="D137" s="434"/>
      <c r="K137" s="9">
        <f>IF(L38&gt;0,L137/$K$6,0)</f>
        <v>0</v>
      </c>
      <c r="L137" s="243">
        <v>0</v>
      </c>
      <c r="M137" s="65"/>
      <c r="O137" s="63"/>
      <c r="P137" s="244">
        <v>0</v>
      </c>
      <c r="Q137" s="244">
        <v>0</v>
      </c>
      <c r="R137" s="244">
        <v>0</v>
      </c>
      <c r="S137" s="244">
        <v>0</v>
      </c>
      <c r="T137" s="244">
        <v>0</v>
      </c>
      <c r="U137" s="244">
        <v>0</v>
      </c>
      <c r="V137" s="244">
        <v>0</v>
      </c>
      <c r="W137" s="244">
        <v>0</v>
      </c>
      <c r="X137" s="244">
        <v>0</v>
      </c>
      <c r="Y137" s="244">
        <v>0</v>
      </c>
      <c r="Z137" s="244">
        <v>0</v>
      </c>
      <c r="AA137" s="244">
        <v>0</v>
      </c>
      <c r="AB137" s="18"/>
      <c r="AC137" s="52">
        <f>SUM(P137:AA137)</f>
        <v>0</v>
      </c>
    </row>
    <row r="138" spans="2:34" ht="15" customHeight="1" x14ac:dyDescent="0.3">
      <c r="B138" s="63"/>
      <c r="C138" s="4" t="s">
        <v>170</v>
      </c>
      <c r="K138" s="9">
        <f>IF(L39&gt;0,L138/$K$6,0)</f>
        <v>0</v>
      </c>
      <c r="L138" s="243">
        <v>0</v>
      </c>
      <c r="M138" s="65"/>
      <c r="O138" s="63"/>
      <c r="P138" s="244">
        <v>0</v>
      </c>
      <c r="Q138" s="244">
        <v>0</v>
      </c>
      <c r="R138" s="244">
        <v>0</v>
      </c>
      <c r="S138" s="244">
        <v>0</v>
      </c>
      <c r="T138" s="244">
        <v>0</v>
      </c>
      <c r="U138" s="244">
        <v>0</v>
      </c>
      <c r="V138" s="244">
        <v>0</v>
      </c>
      <c r="W138" s="244">
        <v>0</v>
      </c>
      <c r="X138" s="244">
        <v>0</v>
      </c>
      <c r="Y138" s="244">
        <v>0</v>
      </c>
      <c r="Z138" s="244">
        <v>0</v>
      </c>
      <c r="AA138" s="244">
        <v>0</v>
      </c>
      <c r="AB138" s="18"/>
      <c r="AC138" s="52">
        <f>SUM(P138:AA138)</f>
        <v>0</v>
      </c>
    </row>
    <row r="139" spans="2:34" ht="5.0999999999999996" customHeight="1" thickBot="1" x14ac:dyDescent="0.35">
      <c r="B139" s="63"/>
      <c r="C139" s="77"/>
      <c r="D139" s="77"/>
      <c r="E139" s="10"/>
      <c r="F139" s="73"/>
      <c r="G139" s="10"/>
      <c r="H139" s="74"/>
      <c r="I139" s="10"/>
      <c r="J139" s="75"/>
      <c r="K139" s="76"/>
      <c r="L139" s="76"/>
      <c r="M139" s="65"/>
      <c r="O139" s="66"/>
      <c r="P139" s="6"/>
      <c r="Q139" s="6"/>
      <c r="R139" s="6"/>
      <c r="S139" s="6"/>
      <c r="T139" s="6"/>
      <c r="U139" s="6"/>
      <c r="V139" s="6"/>
      <c r="W139" s="6"/>
      <c r="X139" s="6"/>
      <c r="Y139" s="6"/>
      <c r="Z139" s="6"/>
      <c r="AA139" s="6"/>
      <c r="AB139" s="67"/>
      <c r="AC139" s="4"/>
    </row>
    <row r="140" spans="2:34" ht="15" customHeight="1" thickTop="1" thickBot="1" x14ac:dyDescent="0.35">
      <c r="B140" s="66"/>
      <c r="C140" s="6" t="s">
        <v>75</v>
      </c>
      <c r="D140" s="6"/>
      <c r="E140" s="6"/>
      <c r="F140" s="6"/>
      <c r="G140" s="6"/>
      <c r="H140" s="6"/>
      <c r="I140" s="6"/>
      <c r="J140" s="6"/>
      <c r="K140" s="72">
        <f>SUM(K136:K139)</f>
        <v>0</v>
      </c>
      <c r="L140" s="129">
        <f>SUM(L136:L139)</f>
        <v>0</v>
      </c>
      <c r="M140" s="67"/>
      <c r="AC140" s="4"/>
    </row>
    <row r="142" spans="2:34" ht="15" customHeight="1" thickBot="1" x14ac:dyDescent="0.35">
      <c r="C142" s="2" t="s">
        <v>3</v>
      </c>
      <c r="D142" s="5"/>
    </row>
    <row r="143" spans="2:34" ht="15" customHeight="1" x14ac:dyDescent="0.3">
      <c r="B143" s="58"/>
      <c r="C143" s="59"/>
      <c r="D143" s="59"/>
      <c r="E143" s="59"/>
      <c r="F143" s="60" t="s">
        <v>59</v>
      </c>
      <c r="G143" s="59"/>
      <c r="H143" s="60"/>
      <c r="I143" s="59"/>
      <c r="J143" s="60" t="s">
        <v>62</v>
      </c>
      <c r="K143" s="60" t="s">
        <v>64</v>
      </c>
      <c r="L143" s="60" t="s">
        <v>430</v>
      </c>
      <c r="M143" s="62"/>
      <c r="O143" s="58"/>
      <c r="P143" s="431" t="s">
        <v>140</v>
      </c>
      <c r="Q143" s="431"/>
      <c r="R143" s="431"/>
      <c r="S143" s="431"/>
      <c r="T143" s="431"/>
      <c r="U143" s="431"/>
      <c r="V143" s="431"/>
      <c r="W143" s="431"/>
      <c r="X143" s="431"/>
      <c r="Y143" s="431"/>
      <c r="Z143" s="431"/>
      <c r="AA143" s="431"/>
      <c r="AB143" s="78"/>
    </row>
    <row r="144" spans="2:34" ht="15" customHeight="1" x14ac:dyDescent="0.3">
      <c r="B144" s="63"/>
      <c r="C144" s="11"/>
      <c r="D144" s="11"/>
      <c r="E144" s="11"/>
      <c r="F144" s="64" t="s">
        <v>60</v>
      </c>
      <c r="G144" s="11"/>
      <c r="H144" s="79" t="s">
        <v>61</v>
      </c>
      <c r="I144" s="11"/>
      <c r="J144" s="64" t="s">
        <v>63</v>
      </c>
      <c r="K144" s="64" t="s">
        <v>60</v>
      </c>
      <c r="L144" s="64" t="s">
        <v>431</v>
      </c>
      <c r="M144" s="65"/>
      <c r="O144" s="63"/>
      <c r="P144" s="79" t="s">
        <v>101</v>
      </c>
      <c r="Q144" s="79" t="s">
        <v>102</v>
      </c>
      <c r="R144" s="79" t="s">
        <v>103</v>
      </c>
      <c r="S144" s="79" t="s">
        <v>104</v>
      </c>
      <c r="T144" s="79" t="s">
        <v>105</v>
      </c>
      <c r="U144" s="79" t="s">
        <v>106</v>
      </c>
      <c r="V144" s="79" t="s">
        <v>107</v>
      </c>
      <c r="W144" s="79" t="s">
        <v>108</v>
      </c>
      <c r="X144" s="79" t="s">
        <v>109</v>
      </c>
      <c r="Y144" s="79" t="s">
        <v>110</v>
      </c>
      <c r="Z144" s="79" t="s">
        <v>111</v>
      </c>
      <c r="AA144" s="79" t="s">
        <v>112</v>
      </c>
      <c r="AB144" s="80"/>
    </row>
    <row r="145" spans="2:29" ht="5.0999999999999996" customHeight="1" x14ac:dyDescent="0.3">
      <c r="B145" s="63"/>
      <c r="F145" s="71"/>
      <c r="H145" s="70"/>
      <c r="J145" s="71"/>
      <c r="K145" s="71"/>
      <c r="M145" s="65"/>
      <c r="O145" s="63"/>
      <c r="AB145" s="80"/>
    </row>
    <row r="146" spans="2:29" ht="15" customHeight="1" x14ac:dyDescent="0.3">
      <c r="B146" s="63"/>
      <c r="C146" s="432" t="s">
        <v>433</v>
      </c>
      <c r="D146" s="432"/>
      <c r="F146" s="71"/>
      <c r="H146" s="70"/>
      <c r="J146" s="71"/>
      <c r="K146" s="253">
        <v>0</v>
      </c>
      <c r="L146" s="20">
        <f>K146*$K$6</f>
        <v>0</v>
      </c>
      <c r="M146" s="65"/>
      <c r="O146" s="63"/>
      <c r="P146" s="244">
        <v>0</v>
      </c>
      <c r="Q146" s="244">
        <v>0</v>
      </c>
      <c r="R146" s="244">
        <v>0</v>
      </c>
      <c r="S146" s="244">
        <v>0</v>
      </c>
      <c r="T146" s="244">
        <v>0</v>
      </c>
      <c r="U146" s="244">
        <v>0</v>
      </c>
      <c r="V146" s="244">
        <v>0</v>
      </c>
      <c r="W146" s="244">
        <v>0</v>
      </c>
      <c r="X146" s="244">
        <v>0</v>
      </c>
      <c r="Y146" s="244">
        <v>0</v>
      </c>
      <c r="Z146" s="244">
        <v>0</v>
      </c>
      <c r="AA146" s="244">
        <v>0</v>
      </c>
      <c r="AB146" s="18"/>
      <c r="AC146" s="52">
        <f>SUM(P146:AA146)</f>
        <v>0</v>
      </c>
    </row>
    <row r="147" spans="2:29" ht="15" customHeight="1" x14ac:dyDescent="0.3">
      <c r="B147" s="63"/>
      <c r="C147" s="432" t="s">
        <v>425</v>
      </c>
      <c r="D147" s="432"/>
      <c r="F147" s="241">
        <v>0</v>
      </c>
      <c r="H147" s="7" t="s">
        <v>74</v>
      </c>
      <c r="J147" s="253">
        <v>0</v>
      </c>
      <c r="K147" s="9">
        <f>F147*J147</f>
        <v>0</v>
      </c>
      <c r="L147" s="20">
        <f>K147*$K$6</f>
        <v>0</v>
      </c>
      <c r="M147" s="65"/>
      <c r="O147" s="63"/>
      <c r="P147" s="244">
        <v>0</v>
      </c>
      <c r="Q147" s="244">
        <v>0</v>
      </c>
      <c r="R147" s="244">
        <v>0</v>
      </c>
      <c r="S147" s="244">
        <v>0</v>
      </c>
      <c r="T147" s="244">
        <v>0</v>
      </c>
      <c r="U147" s="244">
        <v>0</v>
      </c>
      <c r="V147" s="244">
        <v>0</v>
      </c>
      <c r="W147" s="244">
        <v>0</v>
      </c>
      <c r="X147" s="244">
        <v>0</v>
      </c>
      <c r="Y147" s="244">
        <v>0</v>
      </c>
      <c r="Z147" s="244">
        <v>0</v>
      </c>
      <c r="AA147" s="244">
        <v>0</v>
      </c>
      <c r="AB147" s="18"/>
      <c r="AC147" s="52">
        <f>SUM(P147:AA147)</f>
        <v>0</v>
      </c>
    </row>
    <row r="148" spans="2:29" ht="15" customHeight="1" x14ac:dyDescent="0.3">
      <c r="B148" s="63"/>
      <c r="C148" s="432" t="s">
        <v>462</v>
      </c>
      <c r="D148" s="432"/>
      <c r="F148" s="455"/>
      <c r="G148" s="455"/>
      <c r="H148" s="455"/>
      <c r="K148" s="9">
        <f>IF(L49&gt;0,L148/$K$6,0)</f>
        <v>0</v>
      </c>
      <c r="L148" s="253">
        <v>0</v>
      </c>
      <c r="M148" s="65"/>
      <c r="O148" s="63"/>
      <c r="P148" s="244">
        <v>0</v>
      </c>
      <c r="Q148" s="244">
        <v>0</v>
      </c>
      <c r="R148" s="244">
        <v>0</v>
      </c>
      <c r="S148" s="244">
        <v>0</v>
      </c>
      <c r="T148" s="244">
        <v>0</v>
      </c>
      <c r="U148" s="244">
        <v>0</v>
      </c>
      <c r="V148" s="244">
        <v>0</v>
      </c>
      <c r="W148" s="244">
        <v>0</v>
      </c>
      <c r="X148" s="244">
        <v>0</v>
      </c>
      <c r="Y148" s="244">
        <v>0</v>
      </c>
      <c r="Z148" s="244">
        <v>0</v>
      </c>
      <c r="AA148" s="244">
        <v>0</v>
      </c>
      <c r="AB148" s="18"/>
      <c r="AC148" s="52">
        <f>SUM(P148:AA148)</f>
        <v>0</v>
      </c>
    </row>
    <row r="149" spans="2:29" ht="15" customHeight="1" x14ac:dyDescent="0.3">
      <c r="B149" s="63"/>
      <c r="C149" s="432" t="s">
        <v>428</v>
      </c>
      <c r="D149" s="432"/>
      <c r="F149" s="455"/>
      <c r="G149" s="455"/>
      <c r="H149" s="455"/>
      <c r="K149" s="9">
        <f>IF(L50&gt;0,L149/$K$6,0)</f>
        <v>0</v>
      </c>
      <c r="L149" s="253">
        <v>0</v>
      </c>
      <c r="M149" s="65"/>
      <c r="O149" s="63"/>
      <c r="P149" s="244">
        <v>0</v>
      </c>
      <c r="Q149" s="244">
        <v>0</v>
      </c>
      <c r="R149" s="244">
        <v>0</v>
      </c>
      <c r="S149" s="244">
        <v>0</v>
      </c>
      <c r="T149" s="244">
        <v>0</v>
      </c>
      <c r="U149" s="244">
        <v>0</v>
      </c>
      <c r="V149" s="244">
        <v>0</v>
      </c>
      <c r="W149" s="244">
        <v>0</v>
      </c>
      <c r="X149" s="244">
        <v>0</v>
      </c>
      <c r="Y149" s="244">
        <v>0</v>
      </c>
      <c r="Z149" s="244">
        <v>0</v>
      </c>
      <c r="AA149" s="244">
        <v>0</v>
      </c>
      <c r="AB149" s="18"/>
      <c r="AC149" s="52">
        <f>SUM(P149:AA149)</f>
        <v>0</v>
      </c>
    </row>
    <row r="150" spans="2:29" ht="15" customHeight="1" x14ac:dyDescent="0.3">
      <c r="B150" s="63"/>
      <c r="C150" s="417" t="s">
        <v>3</v>
      </c>
      <c r="D150" s="419"/>
      <c r="F150" s="241">
        <v>0</v>
      </c>
      <c r="H150" s="7" t="s">
        <v>74</v>
      </c>
      <c r="J150" s="253">
        <v>0</v>
      </c>
      <c r="K150" s="9">
        <f>F150*J150</f>
        <v>0</v>
      </c>
      <c r="L150" s="20">
        <f>K150*$K$6</f>
        <v>0</v>
      </c>
      <c r="M150" s="65"/>
      <c r="O150" s="63"/>
      <c r="P150" s="244">
        <v>0</v>
      </c>
      <c r="Q150" s="244">
        <v>0</v>
      </c>
      <c r="R150" s="244">
        <v>0</v>
      </c>
      <c r="S150" s="244">
        <v>0</v>
      </c>
      <c r="T150" s="244">
        <v>0</v>
      </c>
      <c r="U150" s="244">
        <v>0</v>
      </c>
      <c r="V150" s="244">
        <v>0</v>
      </c>
      <c r="W150" s="244">
        <v>0</v>
      </c>
      <c r="X150" s="244">
        <v>0</v>
      </c>
      <c r="Y150" s="244">
        <v>0</v>
      </c>
      <c r="Z150" s="244">
        <v>0</v>
      </c>
      <c r="AA150" s="244">
        <v>0</v>
      </c>
      <c r="AB150" s="18"/>
      <c r="AC150" s="52">
        <f>SUM(P150:AA150)</f>
        <v>0</v>
      </c>
    </row>
    <row r="151" spans="2:29" ht="5.0999999999999996" customHeight="1" thickBot="1" x14ac:dyDescent="0.35">
      <c r="B151" s="63"/>
      <c r="C151" s="77"/>
      <c r="D151" s="77"/>
      <c r="E151" s="10"/>
      <c r="F151" s="73"/>
      <c r="G151" s="10"/>
      <c r="H151" s="74"/>
      <c r="I151" s="10"/>
      <c r="J151" s="75"/>
      <c r="K151" s="76"/>
      <c r="L151" s="76"/>
      <c r="M151" s="65"/>
      <c r="O151" s="66"/>
      <c r="P151" s="6"/>
      <c r="Q151" s="6"/>
      <c r="R151" s="6"/>
      <c r="S151" s="6"/>
      <c r="T151" s="6"/>
      <c r="U151" s="6"/>
      <c r="V151" s="6"/>
      <c r="W151" s="6"/>
      <c r="X151" s="6"/>
      <c r="Y151" s="6"/>
      <c r="Z151" s="6"/>
      <c r="AA151" s="6"/>
      <c r="AB151" s="67"/>
    </row>
    <row r="152" spans="2:29" ht="15" customHeight="1" thickTop="1" thickBot="1" x14ac:dyDescent="0.35">
      <c r="B152" s="66"/>
      <c r="C152" s="6" t="s">
        <v>75</v>
      </c>
      <c r="D152" s="6"/>
      <c r="E152" s="6"/>
      <c r="F152" s="6"/>
      <c r="G152" s="6"/>
      <c r="H152" s="6"/>
      <c r="I152" s="6"/>
      <c r="J152" s="6"/>
      <c r="K152" s="72">
        <f>SUM(K147:K151)</f>
        <v>0</v>
      </c>
      <c r="L152" s="129">
        <f>SUM(L147:L151)</f>
        <v>0</v>
      </c>
      <c r="M152" s="67"/>
    </row>
  </sheetData>
  <sheetProtection algorithmName="SHA-512" hashValue="Tkl4tS3fe+FsAWcXfmh+ae8C+tkfwh1yavND4NaoE0jROjgubvpCGxzu4lRt3rjW8XzK/yJemhi4hosrAXTm2g==" saltValue="sw3ymPGbVmGnCRPVPq0I+A==" spinCount="100000" sheet="1" objects="1" scenarios="1"/>
  <mergeCells count="59">
    <mergeCell ref="C126:D126"/>
    <mergeCell ref="P121:AA121"/>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15:D115"/>
    <mergeCell ref="P63:AA63"/>
    <mergeCell ref="C64:D64"/>
    <mergeCell ref="C66:F66"/>
    <mergeCell ref="J66:K66"/>
    <mergeCell ref="P103:AA103"/>
    <mergeCell ref="J68:K68"/>
    <mergeCell ref="C80:D80"/>
    <mergeCell ref="P84:AA84"/>
    <mergeCell ref="C87:D87"/>
    <mergeCell ref="C106:D106"/>
    <mergeCell ref="C108:D108"/>
    <mergeCell ref="C109:D109"/>
    <mergeCell ref="C111:D111"/>
    <mergeCell ref="C112:D112"/>
    <mergeCell ref="C114:D114"/>
    <mergeCell ref="C97:D97"/>
    <mergeCell ref="P51:AA51"/>
    <mergeCell ref="C54:D54"/>
    <mergeCell ref="C55:D55"/>
    <mergeCell ref="C57:D57"/>
    <mergeCell ref="C58:D58"/>
    <mergeCell ref="C56:D56"/>
    <mergeCell ref="C88:D88"/>
    <mergeCell ref="C90:D90"/>
    <mergeCell ref="C91:D91"/>
    <mergeCell ref="C93:D93"/>
    <mergeCell ref="C94:D94"/>
    <mergeCell ref="C96:D96"/>
    <mergeCell ref="C45:D45"/>
    <mergeCell ref="P40:AA40"/>
    <mergeCell ref="C2:F2"/>
    <mergeCell ref="X3:AB8"/>
    <mergeCell ref="H4:K4"/>
    <mergeCell ref="P10:AA10"/>
    <mergeCell ref="D23:E23"/>
    <mergeCell ref="P28:AA28"/>
    <mergeCell ref="C31:D31"/>
    <mergeCell ref="C32:D32"/>
    <mergeCell ref="C33:D33"/>
    <mergeCell ref="C34:D34"/>
    <mergeCell ref="C35:D35"/>
    <mergeCell ref="C43:D43"/>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C2C4C606-FA1F-4116-B56D-0369F9406603}">
          <x14:formula1>
            <xm:f>Data!$B$2:$B$21</xm:f>
          </x14:formula1>
          <xm:sqref>D14</xm:sqref>
        </x14:dataValidation>
        <x14:dataValidation type="list" allowBlank="1" showInputMessage="1" showErrorMessage="1" xr:uid="{266159CE-6594-44DC-AE47-C8BF7C01FB07}">
          <x14:formula1>
            <xm:f>Data!$L$20:$L$29</xm:f>
          </x14:formula1>
          <xm:sqref>H14 H21:H22 H124:H127</xm:sqref>
        </x14:dataValidation>
        <x14:dataValidation type="list" allowBlank="1" showInputMessage="1" showErrorMessage="1" xr:uid="{F59E2E6E-435A-4E04-AE65-05CE2EDA937F}">
          <x14:formula1>
            <xm:f>Data!$F$2:$F$16</xm:f>
          </x14:formula1>
          <xm:sqref>C31:D35 C54:D58</xm:sqref>
        </x14:dataValidation>
        <x14:dataValidation type="list" allowBlank="1" showInputMessage="1" showErrorMessage="1" xr:uid="{4ED07C2E-21B8-4FD0-A562-7909189F355A}">
          <x14:formula1>
            <xm:f>Data!$F$28:$F$33</xm:f>
          </x14:formula1>
          <xm:sqref>C43:D43 C45:D45</xm:sqref>
        </x14:dataValidation>
        <x14:dataValidation type="list" allowBlank="1" showInputMessage="1" showErrorMessage="1" xr:uid="{A180A024-FD29-40D2-A983-28029148360C}">
          <x14:formula1>
            <xm:f>Data!$F$20:$F$24</xm:f>
          </x14:formula1>
          <xm:sqref>D44 D46</xm:sqref>
        </x14:dataValidation>
        <x14:dataValidation type="list" allowBlank="1" showInputMessage="1" showErrorMessage="1" xr:uid="{3A1D78A8-F717-4C49-BD49-681E0FA8AE55}">
          <x14:formula1>
            <xm:f>Data!$F$37:$F$44</xm:f>
          </x14:formula1>
          <xm:sqref>H43 H45</xm:sqref>
        </x14:dataValidation>
        <x14:dataValidation type="list" allowBlank="1" showInputMessage="1" showErrorMessage="1" xr:uid="{E5C0DBAF-EE5C-4409-B22A-7202734D9BD8}">
          <x14:formula1>
            <xm:f>Data!$D$2:$D$6</xm:f>
          </x14:formula1>
          <xm:sqref>J66:K66</xm:sqref>
        </x14:dataValidation>
        <x14:dataValidation type="list" allowBlank="1" showInputMessage="1" showErrorMessage="1" xr:uid="{A38AFF17-D3A9-43B4-B3F6-23A0D29ABF1A}">
          <x14:formula1>
            <xm:f>Data!$D$12:$D$17</xm:f>
          </x14:formula1>
          <xm:sqref>J68:K68</xm:sqref>
        </x14:dataValidation>
        <x14:dataValidation type="list" allowBlank="1" showInputMessage="1" showErrorMessage="1" xr:uid="{CC37B42F-7C10-435C-802D-FBABB2B94CF0}">
          <x14:formula1>
            <xm:f>Data!$H$2:$H$12</xm:f>
          </x14:formula1>
          <xm:sqref>C88:D88 C91:D91 C94:D94 C97:D97</xm:sqref>
        </x14:dataValidation>
        <x14:dataValidation type="list" allowBlank="1" showInputMessage="1" showErrorMessage="1" xr:uid="{50A99AA4-FCB7-420E-80D3-F7AFCA8BD9BB}">
          <x14:formula1>
            <xm:f>Data!$H$20:$H$25</xm:f>
          </x14:formula1>
          <xm:sqref>D89 D92 D95 D98</xm:sqref>
        </x14:dataValidation>
        <x14:dataValidation type="list" allowBlank="1" showInputMessage="1" showErrorMessage="1" xr:uid="{D490EF75-DFB7-46B3-932E-835EB20CB736}">
          <x14:formula1>
            <xm:f>Data!$H$28:$H$34</xm:f>
          </x14:formula1>
          <xm:sqref>H88 H91 H94 H97</xm:sqref>
        </x14:dataValidation>
        <x14:dataValidation type="list" allowBlank="1" showInputMessage="1" showErrorMessage="1" xr:uid="{1C7388ED-5A74-4902-AFE8-1C1303A22EF7}">
          <x14:formula1>
            <xm:f>Data!$J$20:$J$24</xm:f>
          </x14:formula1>
          <xm:sqref>D107 D110 D113 D116</xm:sqref>
        </x14:dataValidation>
        <x14:dataValidation type="list" allowBlank="1" showInputMessage="1" showErrorMessage="1" xr:uid="{7C444019-9092-476D-8CAD-89B7ED4442E5}">
          <x14:formula1>
            <xm:f>Data!$L$2:$L$17</xm:f>
          </x14:formula1>
          <xm:sqref>C124:D126</xm:sqref>
        </x14:dataValidation>
        <x14:dataValidation type="list" allowBlank="1" showInputMessage="1" showErrorMessage="1" xr:uid="{75783025-7AEC-4556-80E2-AA5FBA4A83D3}">
          <x14:formula1>
            <xm:f>Data!$P$31:$P$46</xm:f>
          </x14:formula1>
          <xm:sqref>C136:D137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B79"/>
  <sheetViews>
    <sheetView showGridLines="0" showRowColHeaders="0" zoomScaleNormal="100" workbookViewId="0">
      <selection activeCell="B3" sqref="B3:H3"/>
    </sheetView>
  </sheetViews>
  <sheetFormatPr defaultColWidth="9.109375" defaultRowHeight="15" customHeight="1" x14ac:dyDescent="0.3"/>
  <cols>
    <col min="1" max="1" width="4.6640625" style="1" customWidth="1"/>
    <col min="2" max="2" width="16.77734375" style="1" customWidth="1"/>
    <col min="3" max="3" width="10.6640625" style="1" customWidth="1"/>
    <col min="4" max="4" width="9.109375" style="1"/>
    <col min="5" max="5" width="11.77734375" style="1" customWidth="1"/>
    <col min="6" max="8" width="10.77734375" style="1" customWidth="1"/>
    <col min="9" max="26" width="9.109375" style="1"/>
    <col min="27" max="27" width="20.6640625" style="1" customWidth="1"/>
    <col min="28" max="28" width="10.6640625" style="1" customWidth="1"/>
    <col min="29" max="16384" width="9.109375" style="1"/>
  </cols>
  <sheetData>
    <row r="2" spans="2:8" ht="77.099999999999994" customHeight="1" x14ac:dyDescent="0.3"/>
    <row r="3" spans="2:8" ht="20.100000000000001" customHeight="1" x14ac:dyDescent="0.3">
      <c r="B3" s="456" t="s">
        <v>483</v>
      </c>
      <c r="C3" s="456"/>
      <c r="D3" s="456"/>
      <c r="E3" s="456"/>
      <c r="F3" s="456"/>
      <c r="G3" s="456"/>
      <c r="H3" s="456"/>
    </row>
    <row r="4" spans="2:8" ht="15" customHeight="1" x14ac:dyDescent="0.3">
      <c r="B4" s="456" t="str">
        <f>'Basic Information'!$D$6</f>
        <v>Region of State</v>
      </c>
      <c r="C4" s="456"/>
      <c r="D4" s="456"/>
      <c r="E4" s="456"/>
      <c r="F4" s="456"/>
      <c r="G4" s="456"/>
      <c r="H4" s="456"/>
    </row>
    <row r="6" spans="2:8" ht="20.100000000000001" customHeight="1" x14ac:dyDescent="0.3">
      <c r="B6" s="461" t="str">
        <f>'Basic Information'!D16</f>
        <v>Crop</v>
      </c>
      <c r="C6" s="461"/>
      <c r="D6" s="461"/>
      <c r="E6" s="385">
        <f>'Crop 4 - Input'!K6</f>
        <v>0</v>
      </c>
      <c r="F6" s="386" t="s">
        <v>4</v>
      </c>
      <c r="G6" s="387"/>
      <c r="H6" s="388">
        <f>'Basic Information'!$D$4</f>
        <v>2023</v>
      </c>
    </row>
    <row r="7" spans="2:8" ht="15" customHeight="1" x14ac:dyDescent="0.3">
      <c r="B7" s="458" t="s">
        <v>470</v>
      </c>
      <c r="C7" s="458"/>
      <c r="D7" s="458"/>
      <c r="E7" s="458"/>
      <c r="F7" s="458"/>
      <c r="G7" s="458"/>
      <c r="H7" s="458"/>
    </row>
    <row r="8" spans="2:8" ht="15" customHeight="1" x14ac:dyDescent="0.3">
      <c r="B8" s="298"/>
      <c r="C8" s="298"/>
      <c r="D8" s="301"/>
      <c r="E8" s="302" t="s">
        <v>141</v>
      </c>
      <c r="F8" s="459" t="s">
        <v>0</v>
      </c>
      <c r="G8" s="459"/>
      <c r="H8" s="459"/>
    </row>
    <row r="9" spans="2:8" ht="15" customHeight="1" thickBot="1" x14ac:dyDescent="0.35">
      <c r="B9" s="266" t="s">
        <v>485</v>
      </c>
      <c r="C9" s="266"/>
      <c r="D9" s="299" t="s">
        <v>498</v>
      </c>
      <c r="E9" s="300" t="s">
        <v>500</v>
      </c>
      <c r="F9" s="300" t="s">
        <v>141</v>
      </c>
      <c r="G9" s="300" t="s">
        <v>471</v>
      </c>
      <c r="H9" s="300" t="s">
        <v>501</v>
      </c>
    </row>
    <row r="10" spans="2:8" ht="15" customHeight="1" x14ac:dyDescent="0.3">
      <c r="B10" s="465" t="str">
        <f>'Crop 4 - Input'!D14</f>
        <v>Crop</v>
      </c>
      <c r="C10" s="465"/>
      <c r="D10" s="267" t="str">
        <f>'Crop 4 - Input'!H14</f>
        <v>Harv. Units</v>
      </c>
      <c r="E10" s="280">
        <f>'Crop 4 - Input'!F19</f>
        <v>0</v>
      </c>
      <c r="F10" s="303">
        <f>'Crop 4 - Input'!L19</f>
        <v>0</v>
      </c>
      <c r="G10" s="280">
        <f>IF(F10&gt;0,F10/'Crop 4 - Input'!K6,0)</f>
        <v>0</v>
      </c>
      <c r="H10" s="280">
        <f>IF(G10&gt;0,G10/$E$10,0)</f>
        <v>0</v>
      </c>
    </row>
    <row r="11" spans="2:8" ht="15" customHeight="1" x14ac:dyDescent="0.3">
      <c r="B11" s="466" t="str">
        <f>'Crop 4 - Input'!D21</f>
        <v>Other</v>
      </c>
      <c r="C11" s="468"/>
      <c r="D11" s="267" t="str">
        <f>'Crop 4 - Input'!H21</f>
        <v>Harv. Units</v>
      </c>
      <c r="E11" s="280">
        <f>'Crop 4 - Input'!F21</f>
        <v>0</v>
      </c>
      <c r="F11" s="303">
        <f>'Crop 4 - Input'!L21</f>
        <v>0</v>
      </c>
      <c r="G11" s="280">
        <f>IF(F11&gt;0,'Crop 4 - Input'!K21,0)</f>
        <v>0</v>
      </c>
      <c r="H11" s="280">
        <f>IF(G11&gt;0,G11/$E$10,0)</f>
        <v>0</v>
      </c>
    </row>
    <row r="12" spans="2:8" ht="15" customHeight="1" x14ac:dyDescent="0.3">
      <c r="B12" s="466" t="s">
        <v>497</v>
      </c>
      <c r="C12" s="466"/>
      <c r="D12" s="267" t="str">
        <f>'Crop 4 - Input'!H22</f>
        <v>Harv. Units</v>
      </c>
      <c r="E12" s="280">
        <f>'Crop 4 - Input'!F22</f>
        <v>0</v>
      </c>
      <c r="F12" s="303">
        <f>'Crop 4 - Input'!L22</f>
        <v>0</v>
      </c>
      <c r="G12" s="280">
        <f>IF(F12&gt;0,'Crop 4 - Input'!K22,0)</f>
        <v>0</v>
      </c>
      <c r="H12" s="280">
        <f>IF(G12&gt;0,G12/$E$10,0)</f>
        <v>0</v>
      </c>
    </row>
    <row r="13" spans="2:8" ht="15" customHeight="1" x14ac:dyDescent="0.3">
      <c r="B13" s="466" t="s">
        <v>66</v>
      </c>
      <c r="C13" s="466"/>
      <c r="D13" s="267"/>
      <c r="E13" s="280"/>
      <c r="F13" s="303">
        <f>'Crop 4 - Input'!L23</f>
        <v>0</v>
      </c>
      <c r="G13" s="280">
        <f>IF(F13&gt;0,'Crop 4 - Input'!K23,0)</f>
        <v>0</v>
      </c>
      <c r="H13" s="280">
        <f>IF(G13&gt;0,G13/$E$10,0)</f>
        <v>0</v>
      </c>
    </row>
    <row r="14" spans="2:8" ht="5.0999999999999996" customHeight="1" thickBot="1" x14ac:dyDescent="0.35">
      <c r="B14" s="269"/>
      <c r="C14" s="269"/>
      <c r="D14" s="270"/>
      <c r="E14" s="271"/>
      <c r="F14" s="272"/>
      <c r="G14" s="273"/>
      <c r="H14" s="271"/>
    </row>
    <row r="15" spans="2:8" ht="15" customHeight="1" thickTop="1" x14ac:dyDescent="0.3">
      <c r="B15" s="308" t="s">
        <v>472</v>
      </c>
      <c r="C15" s="308"/>
      <c r="D15" s="274"/>
      <c r="E15" s="275"/>
      <c r="F15" s="276">
        <f>SUM(F10:F14)</f>
        <v>0</v>
      </c>
      <c r="G15" s="276">
        <f>SUM(G10:G14)</f>
        <v>0</v>
      </c>
      <c r="H15" s="276">
        <f>SUM(H10:H14)</f>
        <v>0</v>
      </c>
    </row>
    <row r="16" spans="2:8" ht="10.050000000000001" customHeight="1" x14ac:dyDescent="0.3">
      <c r="B16" s="277"/>
      <c r="C16" s="277"/>
      <c r="D16" s="267"/>
      <c r="E16" s="264"/>
      <c r="F16" s="264"/>
      <c r="G16" s="268"/>
      <c r="H16" s="268"/>
    </row>
    <row r="17" spans="2:8" ht="15" customHeight="1" x14ac:dyDescent="0.3">
      <c r="B17" s="458" t="s">
        <v>473</v>
      </c>
      <c r="C17" s="458"/>
      <c r="D17" s="458"/>
      <c r="E17" s="458"/>
      <c r="F17" s="458"/>
      <c r="G17" s="458"/>
      <c r="H17" s="458"/>
    </row>
    <row r="18" spans="2:8" ht="15" customHeight="1" x14ac:dyDescent="0.3">
      <c r="B18" s="264"/>
      <c r="C18" s="264"/>
      <c r="F18" s="460" t="s">
        <v>487</v>
      </c>
      <c r="G18" s="460"/>
      <c r="H18" s="460"/>
    </row>
    <row r="19" spans="2:8" ht="15" customHeight="1" thickBot="1" x14ac:dyDescent="0.35">
      <c r="B19" s="282"/>
      <c r="C19" s="282"/>
      <c r="D19" s="287"/>
      <c r="E19" s="287"/>
      <c r="F19" s="365" t="s">
        <v>141</v>
      </c>
      <c r="G19" s="365" t="s">
        <v>471</v>
      </c>
      <c r="H19" s="300" t="s">
        <v>501</v>
      </c>
    </row>
    <row r="20" spans="2:8" ht="15" customHeight="1" x14ac:dyDescent="0.3">
      <c r="B20" s="264" t="s">
        <v>513</v>
      </c>
      <c r="C20" s="264"/>
    </row>
    <row r="21" spans="2:8" ht="15" customHeight="1" x14ac:dyDescent="0.3">
      <c r="B21" s="457" t="s">
        <v>488</v>
      </c>
      <c r="C21" s="457"/>
      <c r="F21" s="164">
        <f>'Crop 4 - Input'!L37</f>
        <v>0</v>
      </c>
      <c r="G21" s="291">
        <f>IF(F21&gt;0,F21/'Crop 4 - Input'!$K$6,0)</f>
        <v>0</v>
      </c>
      <c r="H21" s="280">
        <f t="shared" ref="H21:H36" si="0">IF(G21&gt;0,G21/$E$10,0)</f>
        <v>0</v>
      </c>
    </row>
    <row r="22" spans="2:8" ht="15" customHeight="1" x14ac:dyDescent="0.3">
      <c r="B22" s="457" t="s">
        <v>43</v>
      </c>
      <c r="C22" s="457"/>
      <c r="F22" s="164">
        <f>'Crop 4 - Input'!L48</f>
        <v>0</v>
      </c>
      <c r="G22" s="291">
        <f>IF(F22&gt;0,F22/'Crop 4 - Input'!$K$6,0)</f>
        <v>0</v>
      </c>
      <c r="H22" s="280">
        <f t="shared" si="0"/>
        <v>0</v>
      </c>
    </row>
    <row r="23" spans="2:8" ht="15" customHeight="1" x14ac:dyDescent="0.3">
      <c r="B23" s="457" t="s">
        <v>77</v>
      </c>
      <c r="C23" s="457"/>
      <c r="F23" s="164">
        <f>'Crop 4 - Input'!L60</f>
        <v>0</v>
      </c>
      <c r="G23" s="291">
        <f>IF(F23&gt;0,F23/'Crop 4 - Input'!$K$6,0)</f>
        <v>0</v>
      </c>
      <c r="H23" s="280">
        <f t="shared" si="0"/>
        <v>0</v>
      </c>
    </row>
    <row r="24" spans="2:8" ht="15" customHeight="1" x14ac:dyDescent="0.3">
      <c r="B24" s="457" t="s">
        <v>46</v>
      </c>
      <c r="C24" s="457"/>
      <c r="F24" s="164">
        <f>'Crop 4 - Input'!L75</f>
        <v>0</v>
      </c>
      <c r="G24" s="291">
        <f>IF(F24&gt;0,F24/'Crop 4 - Input'!$K$6,0)</f>
        <v>0</v>
      </c>
      <c r="H24" s="280">
        <f t="shared" si="0"/>
        <v>0</v>
      </c>
    </row>
    <row r="25" spans="2:8" ht="15" customHeight="1" x14ac:dyDescent="0.3">
      <c r="B25" s="457" t="s">
        <v>48</v>
      </c>
      <c r="C25" s="457"/>
      <c r="F25" s="164">
        <f>'Crop 4 - Input'!L100</f>
        <v>0</v>
      </c>
      <c r="G25" s="291">
        <f>IF(F25&gt;0,F25/'Crop 4 - Input'!$K$6,0)</f>
        <v>0</v>
      </c>
      <c r="H25" s="280">
        <f t="shared" si="0"/>
        <v>0</v>
      </c>
    </row>
    <row r="26" spans="2:8" ht="15" customHeight="1" x14ac:dyDescent="0.3">
      <c r="B26" s="457" t="s">
        <v>52</v>
      </c>
      <c r="C26" s="457"/>
      <c r="F26" s="164">
        <f>'Crop 4 - Input'!L118</f>
        <v>0</v>
      </c>
      <c r="G26" s="291">
        <f>IF(F26&gt;0,F26/'Crop 4 - Input'!$K$6,0)</f>
        <v>0</v>
      </c>
      <c r="H26" s="280">
        <f t="shared" si="0"/>
        <v>0</v>
      </c>
    </row>
    <row r="27" spans="2:8" ht="15" customHeight="1" x14ac:dyDescent="0.3">
      <c r="B27" s="467" t="s">
        <v>489</v>
      </c>
      <c r="C27" s="467"/>
      <c r="D27" s="467"/>
      <c r="F27" s="164">
        <f>'Crop 4 - Input'!L140</f>
        <v>0</v>
      </c>
      <c r="G27" s="291">
        <f>IF(F27&gt;0,F27/'Crop 4 - Input'!$K$6,0)</f>
        <v>0</v>
      </c>
      <c r="H27" s="280">
        <f t="shared" si="0"/>
        <v>0</v>
      </c>
    </row>
    <row r="28" spans="2:8" ht="15" customHeight="1" x14ac:dyDescent="0.3">
      <c r="B28" s="457" t="s">
        <v>507</v>
      </c>
      <c r="C28" s="457"/>
      <c r="F28" s="164">
        <f>AB79</f>
        <v>0</v>
      </c>
      <c r="G28" s="291">
        <f>IF(F28&gt;0,F28/'Crop 4 - Input'!$K$6,0)</f>
        <v>0</v>
      </c>
      <c r="H28" s="280">
        <f t="shared" si="0"/>
        <v>0</v>
      </c>
    </row>
    <row r="29" spans="2:8" ht="15" customHeight="1" x14ac:dyDescent="0.3">
      <c r="B29" s="457" t="s">
        <v>474</v>
      </c>
      <c r="C29" s="457"/>
      <c r="F29" s="164">
        <f>Overhead!E67*Overhead!M67</f>
        <v>0</v>
      </c>
      <c r="G29" s="291">
        <f>IF(F29&gt;0,F29/'Crop 4 - Input'!$K$6,0)</f>
        <v>0</v>
      </c>
      <c r="H29" s="280">
        <f t="shared" si="0"/>
        <v>0</v>
      </c>
    </row>
    <row r="30" spans="2:8" ht="15" customHeight="1" x14ac:dyDescent="0.3">
      <c r="B30" s="457" t="s">
        <v>455</v>
      </c>
      <c r="C30" s="457"/>
      <c r="F30" s="164">
        <f>Overhead!E68*Overhead!M68</f>
        <v>0</v>
      </c>
      <c r="G30" s="291">
        <f>IF(F30&gt;0,F30/'Crop 4 - Input'!$K$6,0)</f>
        <v>0</v>
      </c>
      <c r="H30" s="280">
        <f t="shared" si="0"/>
        <v>0</v>
      </c>
    </row>
    <row r="31" spans="2:8" ht="15" customHeight="1" x14ac:dyDescent="0.3">
      <c r="B31" s="457" t="s">
        <v>461</v>
      </c>
      <c r="C31" s="457"/>
      <c r="F31" s="164">
        <f>Overhead!E69*Overhead!M69</f>
        <v>0</v>
      </c>
      <c r="G31" s="291">
        <f>IF(F31&gt;0,F31/'Crop 4 - Input'!$K$6,0)</f>
        <v>0</v>
      </c>
      <c r="H31" s="280">
        <f t="shared" si="0"/>
        <v>0</v>
      </c>
    </row>
    <row r="32" spans="2:8" ht="15" customHeight="1" x14ac:dyDescent="0.3">
      <c r="B32" s="457" t="s">
        <v>490</v>
      </c>
      <c r="C32" s="457"/>
      <c r="F32" s="164">
        <f>'Crop 4 - Input'!L146</f>
        <v>0</v>
      </c>
      <c r="G32" s="291">
        <f>IF(F32&gt;0,F32/'Crop 4 - Input'!$K$6,0)</f>
        <v>0</v>
      </c>
      <c r="H32" s="280">
        <f t="shared" si="0"/>
        <v>0</v>
      </c>
    </row>
    <row r="33" spans="2:8" ht="15" customHeight="1" x14ac:dyDescent="0.3">
      <c r="B33" s="457" t="s">
        <v>3</v>
      </c>
      <c r="C33" s="457"/>
      <c r="F33" s="164">
        <f>'Crop 4 - Input'!L147+'Crop 4 - Input'!L148+'Crop 4 - Input'!L149+'Crop 4 - Input'!L150</f>
        <v>0</v>
      </c>
      <c r="G33" s="291">
        <f>IF(F33&gt;0,F33/'Crop 4 - Input'!$K$6,0)</f>
        <v>0</v>
      </c>
      <c r="H33" s="280">
        <f t="shared" si="0"/>
        <v>0</v>
      </c>
    </row>
    <row r="34" spans="2:8" ht="15" customHeight="1" x14ac:dyDescent="0.3">
      <c r="B34" s="463" t="s">
        <v>491</v>
      </c>
      <c r="C34" s="463"/>
      <c r="D34" s="287"/>
      <c r="E34" s="287"/>
      <c r="F34" s="306">
        <f>SUM(F21:F33)*0.5*(Overhead!$O$9)</f>
        <v>0</v>
      </c>
      <c r="G34" s="307">
        <f>IF(F34&gt;0,F34/'Crop 4 - Input'!$K$6,0)</f>
        <v>0</v>
      </c>
      <c r="H34" s="380">
        <f t="shared" si="0"/>
        <v>0</v>
      </c>
    </row>
    <row r="35" spans="2:8" ht="15" customHeight="1" x14ac:dyDescent="0.3">
      <c r="B35" s="286" t="s">
        <v>514</v>
      </c>
      <c r="F35" s="164">
        <f>SUM(F20:F34)</f>
        <v>0</v>
      </c>
      <c r="G35" s="291">
        <f>SUM(G20:G34)</f>
        <v>0</v>
      </c>
      <c r="H35" s="291">
        <f>SUM(H20:H34)</f>
        <v>0</v>
      </c>
    </row>
    <row r="36" spans="2:8" ht="15" customHeight="1" x14ac:dyDescent="0.3">
      <c r="B36" s="1" t="s">
        <v>475</v>
      </c>
      <c r="F36" s="164">
        <f>'Crop 4 - Input'!L130</f>
        <v>0</v>
      </c>
      <c r="G36" s="291">
        <f>IF(F36&gt;0,F36/'Crop 4 - Input'!$K$6,0)</f>
        <v>0</v>
      </c>
      <c r="H36" s="280">
        <f t="shared" si="0"/>
        <v>0</v>
      </c>
    </row>
    <row r="37" spans="2:8" ht="5.0999999999999996" customHeight="1" thickBot="1" x14ac:dyDescent="0.35">
      <c r="B37" s="313"/>
      <c r="C37" s="313"/>
      <c r="D37" s="313"/>
      <c r="E37" s="313"/>
      <c r="F37" s="314"/>
      <c r="G37" s="319"/>
      <c r="H37" s="319"/>
    </row>
    <row r="38" spans="2:8" ht="15" customHeight="1" thickTop="1" x14ac:dyDescent="0.3">
      <c r="B38" s="1" t="s">
        <v>476</v>
      </c>
      <c r="F38" s="164">
        <f>F35+F36</f>
        <v>0</v>
      </c>
      <c r="G38" s="291">
        <f>G35+G36</f>
        <v>0</v>
      </c>
      <c r="H38" s="291">
        <f>H35+H36</f>
        <v>0</v>
      </c>
    </row>
    <row r="39" spans="2:8" ht="15" customHeight="1" x14ac:dyDescent="0.3">
      <c r="B39" s="1" t="s">
        <v>269</v>
      </c>
      <c r="F39" s="164"/>
      <c r="G39" s="291"/>
      <c r="H39" s="291"/>
    </row>
    <row r="40" spans="2:8" ht="15" customHeight="1" x14ac:dyDescent="0.3">
      <c r="B40" s="286" t="s">
        <v>464</v>
      </c>
      <c r="C40" s="289"/>
      <c r="F40" s="164">
        <f>(Overhead!O12+Overhead!O13+Overhead!O14)*'Basic Information'!F16</f>
        <v>0</v>
      </c>
      <c r="G40" s="291">
        <f>IF(F40&gt;0,F40/'Crop 4 - Input'!$K$6,0)</f>
        <v>0</v>
      </c>
      <c r="H40" s="280">
        <f>IF(G40&gt;0,G40/$E$10,0)</f>
        <v>0</v>
      </c>
    </row>
    <row r="41" spans="2:8" ht="15" customHeight="1" x14ac:dyDescent="0.3">
      <c r="B41" s="286" t="s">
        <v>492</v>
      </c>
      <c r="C41" s="289"/>
      <c r="F41" s="164">
        <f>(Overhead!O17+Overhead!O19+Overhead!O21+Overhead!O23+Overhead!O26+Overhead!O28+Overhead!O30+Overhead!O33+Overhead!O35+Overhead!O37)*'Basic Information'!F16</f>
        <v>0</v>
      </c>
      <c r="G41" s="291">
        <f>IF(F41&gt;0,F41/'Crop 4 - Input'!$K$6,0)</f>
        <v>0</v>
      </c>
      <c r="H41" s="280">
        <f>IF(G41&gt;0,G41/$E$10,0)</f>
        <v>0</v>
      </c>
    </row>
    <row r="42" spans="2:8" ht="15" customHeight="1" x14ac:dyDescent="0.3">
      <c r="B42" s="286" t="s">
        <v>493</v>
      </c>
      <c r="C42" s="289"/>
      <c r="F42" s="164">
        <f>(Overhead!O16+Overhead!O18+Overhead!O20+Overhead!O22+Overhead!O25+Overhead!O27+Overhead!O29+Overhead!O32+Overhead!O34+Overhead!O36)*'Basic Information'!F16</f>
        <v>0</v>
      </c>
      <c r="G42" s="291">
        <f>IF(F42&gt;0,F42/'Crop 4 - Input'!$K$6,0)</f>
        <v>0</v>
      </c>
      <c r="H42" s="280">
        <f>IF(G42&gt;0,G42/$E$10,0)</f>
        <v>0</v>
      </c>
    </row>
    <row r="43" spans="2:8" ht="15" customHeight="1" x14ac:dyDescent="0.3">
      <c r="B43" s="310" t="s">
        <v>494</v>
      </c>
      <c r="C43" s="293"/>
      <c r="D43" s="287"/>
      <c r="E43" s="287"/>
      <c r="F43" s="306">
        <f>Overhead!O92*'Basic Information'!F16</f>
        <v>0</v>
      </c>
      <c r="G43" s="307">
        <f>IF(F43&gt;0,F43/'Crop 4 - Input'!$K$6,0)</f>
        <v>0</v>
      </c>
      <c r="H43" s="380">
        <f>IF(G43&gt;0,G43/$E$10,0)</f>
        <v>0</v>
      </c>
    </row>
    <row r="44" spans="2:8" ht="15" customHeight="1" x14ac:dyDescent="0.3">
      <c r="B44" s="1" t="s">
        <v>495</v>
      </c>
      <c r="F44" s="164">
        <f>SUM(F40:F43)</f>
        <v>0</v>
      </c>
      <c r="G44" s="291">
        <f>SUM(G40:G43)</f>
        <v>0</v>
      </c>
      <c r="H44" s="291">
        <f>SUM(H40:H43)</f>
        <v>0</v>
      </c>
    </row>
    <row r="45" spans="2:8" ht="5.0999999999999996" customHeight="1" thickBot="1" x14ac:dyDescent="0.35">
      <c r="B45" s="313"/>
      <c r="C45" s="313"/>
      <c r="D45" s="313"/>
      <c r="E45" s="313"/>
      <c r="F45" s="314"/>
      <c r="G45" s="314"/>
      <c r="H45" s="314"/>
    </row>
    <row r="46" spans="2:8" ht="15" customHeight="1" thickTop="1" x14ac:dyDescent="0.3">
      <c r="B46" s="2" t="s">
        <v>502</v>
      </c>
      <c r="C46" s="2"/>
      <c r="D46" s="2"/>
      <c r="E46" s="2"/>
      <c r="F46" s="326">
        <f>F35+F36+F44</f>
        <v>0</v>
      </c>
      <c r="G46" s="327">
        <f>G35+G36+G44</f>
        <v>0</v>
      </c>
      <c r="H46" s="327">
        <f>H35+H36+H44</f>
        <v>0</v>
      </c>
    </row>
    <row r="47" spans="2:8" ht="10.050000000000001" customHeight="1" thickBot="1" x14ac:dyDescent="0.35"/>
    <row r="48" spans="2:8" ht="15" customHeight="1" thickBot="1" x14ac:dyDescent="0.35">
      <c r="B48" s="316" t="s">
        <v>506</v>
      </c>
      <c r="C48" s="317"/>
      <c r="D48" s="317"/>
      <c r="E48" s="317"/>
      <c r="F48" s="318">
        <f>F15-F46</f>
        <v>0</v>
      </c>
      <c r="G48" s="359">
        <f>G15-G46</f>
        <v>0</v>
      </c>
      <c r="H48" s="360">
        <f>H15-H46</f>
        <v>0</v>
      </c>
    </row>
    <row r="49" spans="2:8" ht="10.050000000000001" customHeight="1" x14ac:dyDescent="0.3"/>
    <row r="50" spans="2:8" ht="15" customHeight="1" x14ac:dyDescent="0.3">
      <c r="B50" s="265" t="s">
        <v>563</v>
      </c>
      <c r="C50" s="265"/>
      <c r="D50" s="265"/>
      <c r="E50" s="278"/>
      <c r="F50" s="278"/>
      <c r="G50" s="278"/>
      <c r="H50" s="278"/>
    </row>
    <row r="51" spans="2:8" ht="15" customHeight="1" x14ac:dyDescent="0.3">
      <c r="B51" s="343"/>
      <c r="C51" s="343"/>
      <c r="D51" s="464" t="s">
        <v>504</v>
      </c>
      <c r="E51" s="464"/>
      <c r="F51" s="464"/>
      <c r="G51" s="464"/>
      <c r="H51" s="464"/>
    </row>
    <row r="52" spans="2:8" ht="15" customHeight="1" x14ac:dyDescent="0.3">
      <c r="B52" s="343"/>
      <c r="C52" s="343"/>
      <c r="D52" s="345">
        <v>-0.25</v>
      </c>
      <c r="E52" s="345">
        <v>-0.1</v>
      </c>
      <c r="F52" s="343"/>
      <c r="G52" s="345">
        <v>0.1</v>
      </c>
      <c r="H52" s="345">
        <v>0.25</v>
      </c>
    </row>
    <row r="53" spans="2:8" ht="15" customHeight="1" x14ac:dyDescent="0.3">
      <c r="B53" s="344" t="s">
        <v>477</v>
      </c>
      <c r="C53" s="344"/>
      <c r="D53" s="346">
        <f>F53*0.75</f>
        <v>0</v>
      </c>
      <c r="E53" s="346">
        <f>F53*0.9</f>
        <v>0</v>
      </c>
      <c r="F53" s="346">
        <f>'Crop 4 - Input'!J19</f>
        <v>0</v>
      </c>
      <c r="G53" s="346">
        <f>F53*1.1</f>
        <v>0</v>
      </c>
      <c r="H53" s="346">
        <f>F53*1.25</f>
        <v>0</v>
      </c>
    </row>
    <row r="54" spans="2:8" ht="15" customHeight="1" x14ac:dyDescent="0.3">
      <c r="B54" s="347">
        <v>-0.25</v>
      </c>
      <c r="C54" s="348">
        <f>C56*0.75</f>
        <v>0</v>
      </c>
      <c r="D54" s="349">
        <f t="shared" ref="D54:H58" si="1">(D$53*$C54)-$G$46</f>
        <v>0</v>
      </c>
      <c r="E54" s="350">
        <f t="shared" si="1"/>
        <v>0</v>
      </c>
      <c r="F54" s="350">
        <f t="shared" si="1"/>
        <v>0</v>
      </c>
      <c r="G54" s="350">
        <f t="shared" si="1"/>
        <v>0</v>
      </c>
      <c r="H54" s="351">
        <f t="shared" si="1"/>
        <v>0</v>
      </c>
    </row>
    <row r="55" spans="2:8" ht="15" customHeight="1" x14ac:dyDescent="0.3">
      <c r="B55" s="347">
        <v>-0.1</v>
      </c>
      <c r="C55" s="348">
        <f>C56*0.9</f>
        <v>0</v>
      </c>
      <c r="D55" s="352">
        <f t="shared" si="1"/>
        <v>0</v>
      </c>
      <c r="E55" s="346">
        <f t="shared" si="1"/>
        <v>0</v>
      </c>
      <c r="F55" s="346">
        <f t="shared" si="1"/>
        <v>0</v>
      </c>
      <c r="G55" s="346">
        <f t="shared" si="1"/>
        <v>0</v>
      </c>
      <c r="H55" s="353">
        <f t="shared" si="1"/>
        <v>0</v>
      </c>
    </row>
    <row r="56" spans="2:8" ht="15" customHeight="1" x14ac:dyDescent="0.3">
      <c r="B56" s="354" t="s">
        <v>503</v>
      </c>
      <c r="C56" s="348">
        <f>'Crop 4 - Input'!F19</f>
        <v>0</v>
      </c>
      <c r="D56" s="352">
        <f t="shared" si="1"/>
        <v>0</v>
      </c>
      <c r="E56" s="346">
        <f t="shared" si="1"/>
        <v>0</v>
      </c>
      <c r="F56" s="346">
        <f t="shared" si="1"/>
        <v>0</v>
      </c>
      <c r="G56" s="346">
        <f t="shared" si="1"/>
        <v>0</v>
      </c>
      <c r="H56" s="353">
        <f t="shared" si="1"/>
        <v>0</v>
      </c>
    </row>
    <row r="57" spans="2:8" ht="15" customHeight="1" x14ac:dyDescent="0.3">
      <c r="B57" s="347">
        <v>0.1</v>
      </c>
      <c r="C57" s="348">
        <f>C56*1.1</f>
        <v>0</v>
      </c>
      <c r="D57" s="352">
        <f t="shared" si="1"/>
        <v>0</v>
      </c>
      <c r="E57" s="346">
        <f t="shared" si="1"/>
        <v>0</v>
      </c>
      <c r="F57" s="346">
        <f t="shared" si="1"/>
        <v>0</v>
      </c>
      <c r="G57" s="346">
        <f t="shared" si="1"/>
        <v>0</v>
      </c>
      <c r="H57" s="353">
        <f t="shared" si="1"/>
        <v>0</v>
      </c>
    </row>
    <row r="58" spans="2:8" ht="15" customHeight="1" x14ac:dyDescent="0.3">
      <c r="B58" s="347">
        <v>0.25</v>
      </c>
      <c r="C58" s="348">
        <f>C56*1.25</f>
        <v>0</v>
      </c>
      <c r="D58" s="355">
        <f t="shared" si="1"/>
        <v>0</v>
      </c>
      <c r="E58" s="356">
        <f t="shared" si="1"/>
        <v>0</v>
      </c>
      <c r="F58" s="356">
        <f t="shared" si="1"/>
        <v>0</v>
      </c>
      <c r="G58" s="356">
        <f t="shared" si="1"/>
        <v>0</v>
      </c>
      <c r="H58" s="357">
        <f t="shared" si="1"/>
        <v>0</v>
      </c>
    </row>
    <row r="59" spans="2:8" ht="10.050000000000001" customHeight="1" thickBot="1" x14ac:dyDescent="0.35">
      <c r="B59" s="312"/>
      <c r="C59" s="312"/>
      <c r="D59" s="312"/>
      <c r="E59" s="312"/>
      <c r="F59" s="312"/>
      <c r="G59" s="312"/>
      <c r="H59" s="312"/>
    </row>
    <row r="72" spans="27:28" ht="15" customHeight="1" x14ac:dyDescent="0.3">
      <c r="AA72" s="462" t="s">
        <v>508</v>
      </c>
      <c r="AB72" s="462"/>
    </row>
    <row r="73" spans="27:28" ht="15" customHeight="1" x14ac:dyDescent="0.3">
      <c r="AA73" s="27" t="s">
        <v>509</v>
      </c>
      <c r="AB73" s="27"/>
    </row>
    <row r="74" spans="27:28" ht="15" customHeight="1" x14ac:dyDescent="0.3">
      <c r="AA74" s="320" t="s">
        <v>510</v>
      </c>
      <c r="AB74" s="321">
        <f>(Overhead!E48*Overhead!M48)+(Overhead!E49*Overhead!M49)+(Overhead!E50*Overhead!M50)+(Overhead!E51*Overhead!M51)+(Overhead!E52*Overhead!M52)+(Overhead!E53*Overhead!M53)</f>
        <v>0</v>
      </c>
    </row>
    <row r="75" spans="27:28" ht="15" customHeight="1" x14ac:dyDescent="0.3">
      <c r="AA75" s="322" t="s">
        <v>46</v>
      </c>
      <c r="AB75" s="323">
        <f>'Crop 4 - Input'!L80</f>
        <v>0</v>
      </c>
    </row>
    <row r="76" spans="27:28" ht="15" customHeight="1" x14ac:dyDescent="0.3">
      <c r="AA76" s="320" t="s">
        <v>75</v>
      </c>
      <c r="AB76" s="321">
        <f>SUM(AB74:AB75)</f>
        <v>0</v>
      </c>
    </row>
    <row r="77" spans="27:28" ht="15" customHeight="1" x14ac:dyDescent="0.3">
      <c r="AA77" s="27" t="s">
        <v>511</v>
      </c>
      <c r="AB77" s="321">
        <f>AB74*Overhead!Q57</f>
        <v>0</v>
      </c>
    </row>
    <row r="78" spans="27:28" ht="15" customHeight="1" thickBot="1" x14ac:dyDescent="0.35">
      <c r="AA78" s="324" t="s">
        <v>512</v>
      </c>
      <c r="AB78" s="325">
        <f>AB74*Overhead!Q58</f>
        <v>0</v>
      </c>
    </row>
    <row r="79" spans="27:28" ht="15" customHeight="1" thickTop="1" x14ac:dyDescent="0.3">
      <c r="AA79" s="27" t="s">
        <v>174</v>
      </c>
      <c r="AB79" s="321">
        <f>AB76+AB77+AB78</f>
        <v>0</v>
      </c>
    </row>
  </sheetData>
  <sheetProtection algorithmName="SHA-512" hashValue="USPGYGg7aCC0mJ6JxB5pr1tMyTxPutRJHvFuFp9sIST6sBQsi15fO0qdJKWQd8gxiZevPGMmZa68liQdaTBHTA==" saltValue="/frHIgfV8gORMNV2xOrr0g==" spinCount="100000" sheet="1" objects="1" scenarios="1"/>
  <mergeCells count="27">
    <mergeCell ref="AA72:AB72"/>
    <mergeCell ref="B25:C25"/>
    <mergeCell ref="B26:C26"/>
    <mergeCell ref="B27:D27"/>
    <mergeCell ref="B28:C28"/>
    <mergeCell ref="B29:C29"/>
    <mergeCell ref="B30:C30"/>
    <mergeCell ref="B31:C31"/>
    <mergeCell ref="B32:C32"/>
    <mergeCell ref="B33:C33"/>
    <mergeCell ref="B34:C34"/>
    <mergeCell ref="D51:H51"/>
    <mergeCell ref="B3:H3"/>
    <mergeCell ref="B7:H7"/>
    <mergeCell ref="F8:H8"/>
    <mergeCell ref="B10:C10"/>
    <mergeCell ref="B11:C11"/>
    <mergeCell ref="B4:H4"/>
    <mergeCell ref="B6:D6"/>
    <mergeCell ref="B24:C24"/>
    <mergeCell ref="B12:C12"/>
    <mergeCell ref="B13:C13"/>
    <mergeCell ref="B17:H17"/>
    <mergeCell ref="B21:C21"/>
    <mergeCell ref="B22:C22"/>
    <mergeCell ref="B23:C23"/>
    <mergeCell ref="F18:H18"/>
  </mergeCells>
  <printOptions horizontalCentered="1"/>
  <pageMargins left="0.45" right="0.45" top="0.5" bottom="0.5" header="0" footer="0"/>
  <pageSetup scale="81" orientation="portrait" horizontalDpi="4294967295" verticalDpi="4294967295"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H152"/>
  <sheetViews>
    <sheetView showGridLines="0" showRowColHeaders="0" zoomScaleNormal="100" workbookViewId="0">
      <selection activeCell="K6" sqref="K6"/>
    </sheetView>
  </sheetViews>
  <sheetFormatPr defaultRowHeight="15" customHeight="1" x14ac:dyDescent="0.3"/>
  <cols>
    <col min="1" max="1" width="2.88671875" style="4" customWidth="1"/>
    <col min="2" max="2" width="0.88671875" style="4" customWidth="1"/>
    <col min="3" max="3" width="1.6640625" style="4" customWidth="1"/>
    <col min="4" max="4" width="17.6640625" style="4" customWidth="1"/>
    <col min="5" max="5" width="0.88671875" style="4" customWidth="1"/>
    <col min="6" max="6" width="9.77734375" style="4" customWidth="1"/>
    <col min="7" max="7" width="0.88671875" style="4" customWidth="1"/>
    <col min="8" max="8" width="9.77734375" style="4" customWidth="1"/>
    <col min="9" max="9" width="0.88671875" style="4" customWidth="1"/>
    <col min="10" max="11" width="9.77734375" style="4" customWidth="1"/>
    <col min="12" max="12" width="11.77734375" style="4" customWidth="1"/>
    <col min="13" max="13" width="0.88671875" style="4" customWidth="1"/>
    <col min="14" max="14" width="2.88671875" style="4" customWidth="1"/>
    <col min="15" max="15" width="0.88671875" style="4" customWidth="1"/>
    <col min="16" max="27" width="4.88671875" style="4" customWidth="1"/>
    <col min="28" max="28" width="0.88671875" style="4" customWidth="1"/>
    <col min="29" max="29" width="6.88671875" style="51" customWidth="1"/>
    <col min="30" max="16384" width="8.88671875" style="4"/>
  </cols>
  <sheetData>
    <row r="2" spans="2:29" ht="15" customHeight="1" thickBot="1" x14ac:dyDescent="0.35">
      <c r="C2" s="451" t="s">
        <v>546</v>
      </c>
      <c r="D2" s="451"/>
      <c r="E2" s="451"/>
      <c r="F2" s="451"/>
    </row>
    <row r="3" spans="2:29" ht="5.0999999999999996" customHeight="1" x14ac:dyDescent="0.3">
      <c r="B3" s="58"/>
      <c r="C3" s="68"/>
      <c r="D3" s="68"/>
      <c r="E3" s="68"/>
      <c r="F3" s="59"/>
      <c r="G3" s="59"/>
      <c r="H3" s="59"/>
      <c r="I3" s="59"/>
      <c r="J3" s="59"/>
      <c r="K3" s="59"/>
      <c r="L3" s="59"/>
      <c r="M3" s="62"/>
      <c r="X3" s="438" t="s">
        <v>469</v>
      </c>
      <c r="Y3" s="439"/>
      <c r="Z3" s="439"/>
      <c r="AA3" s="439"/>
      <c r="AB3" s="440"/>
    </row>
    <row r="4" spans="2:29" ht="15" customHeight="1" x14ac:dyDescent="0.3">
      <c r="B4" s="63"/>
      <c r="C4" s="57" t="s">
        <v>17</v>
      </c>
      <c r="D4" s="57"/>
      <c r="H4" s="452" t="str">
        <f>'Basic Information'!D18</f>
        <v>Crop</v>
      </c>
      <c r="I4" s="452"/>
      <c r="J4" s="452"/>
      <c r="K4" s="452"/>
      <c r="L4" s="120"/>
      <c r="M4" s="65"/>
      <c r="X4" s="441"/>
      <c r="Y4" s="442"/>
      <c r="Z4" s="442"/>
      <c r="AA4" s="442"/>
      <c r="AB4" s="443"/>
    </row>
    <row r="5" spans="2:29" ht="5.0999999999999996" customHeight="1" x14ac:dyDescent="0.3">
      <c r="B5" s="63"/>
      <c r="C5" s="57"/>
      <c r="D5" s="57"/>
      <c r="I5" s="69"/>
      <c r="J5" s="69"/>
      <c r="K5" s="69"/>
      <c r="L5" s="69"/>
      <c r="M5" s="65"/>
      <c r="X5" s="441"/>
      <c r="Y5" s="442"/>
      <c r="Z5" s="442"/>
      <c r="AA5" s="442"/>
      <c r="AB5" s="443"/>
    </row>
    <row r="6" spans="2:29" ht="15" customHeight="1" x14ac:dyDescent="0.3">
      <c r="B6" s="63"/>
      <c r="C6" s="57" t="s">
        <v>311</v>
      </c>
      <c r="D6" s="57"/>
      <c r="I6" s="57"/>
      <c r="J6" s="57"/>
      <c r="K6" s="126">
        <v>0</v>
      </c>
      <c r="L6" s="128"/>
      <c r="M6" s="65"/>
      <c r="X6" s="441"/>
      <c r="Y6" s="442"/>
      <c r="Z6" s="442"/>
      <c r="AA6" s="442"/>
      <c r="AB6" s="443"/>
    </row>
    <row r="7" spans="2:29" ht="5.0999999999999996" customHeight="1" thickBot="1" x14ac:dyDescent="0.35">
      <c r="B7" s="66"/>
      <c r="C7" s="6"/>
      <c r="D7" s="6"/>
      <c r="E7" s="6"/>
      <c r="F7" s="6"/>
      <c r="G7" s="6"/>
      <c r="H7" s="6"/>
      <c r="I7" s="6"/>
      <c r="J7" s="6"/>
      <c r="K7" s="6"/>
      <c r="L7" s="6"/>
      <c r="M7" s="67"/>
      <c r="X7" s="441"/>
      <c r="Y7" s="442"/>
      <c r="Z7" s="442"/>
      <c r="AA7" s="442"/>
      <c r="AB7" s="443"/>
    </row>
    <row r="8" spans="2:29" ht="15" customHeight="1" x14ac:dyDescent="0.3">
      <c r="X8" s="444"/>
      <c r="Y8" s="445"/>
      <c r="Z8" s="445"/>
      <c r="AA8" s="445"/>
      <c r="AB8" s="446"/>
    </row>
    <row r="9" spans="2:29" ht="15" customHeight="1" thickBot="1" x14ac:dyDescent="0.35">
      <c r="C9" s="38" t="s">
        <v>127</v>
      </c>
      <c r="D9" s="5"/>
      <c r="Q9" s="6"/>
      <c r="R9" s="6"/>
    </row>
    <row r="10" spans="2:29" ht="15" customHeight="1" x14ac:dyDescent="0.3">
      <c r="B10" s="58"/>
      <c r="C10" s="59"/>
      <c r="D10" s="59"/>
      <c r="E10" s="59"/>
      <c r="F10" s="60" t="s">
        <v>59</v>
      </c>
      <c r="G10" s="60"/>
      <c r="H10" s="59"/>
      <c r="I10" s="59"/>
      <c r="J10" s="60" t="s">
        <v>62</v>
      </c>
      <c r="K10" s="61" t="s">
        <v>124</v>
      </c>
      <c r="L10" s="60" t="s">
        <v>65</v>
      </c>
      <c r="M10" s="62"/>
      <c r="O10" s="58"/>
      <c r="P10" s="437" t="s">
        <v>126</v>
      </c>
      <c r="Q10" s="437"/>
      <c r="R10" s="437"/>
      <c r="S10" s="437"/>
      <c r="T10" s="437"/>
      <c r="U10" s="437"/>
      <c r="V10" s="437"/>
      <c r="W10" s="437"/>
      <c r="X10" s="437"/>
      <c r="Y10" s="437"/>
      <c r="Z10" s="437"/>
      <c r="AA10" s="437"/>
      <c r="AB10" s="78"/>
    </row>
    <row r="11" spans="2:29" ht="15" customHeight="1" x14ac:dyDescent="0.3">
      <c r="B11" s="63"/>
      <c r="C11" s="11" t="s">
        <v>123</v>
      </c>
      <c r="D11" s="11"/>
      <c r="E11" s="11"/>
      <c r="F11" s="64" t="s">
        <v>60</v>
      </c>
      <c r="G11" s="64"/>
      <c r="H11" s="64" t="s">
        <v>61</v>
      </c>
      <c r="I11" s="11"/>
      <c r="J11" s="64" t="s">
        <v>63</v>
      </c>
      <c r="K11" s="64" t="s">
        <v>60</v>
      </c>
      <c r="L11" s="64" t="s">
        <v>429</v>
      </c>
      <c r="M11" s="65"/>
      <c r="O11" s="63"/>
      <c r="P11" s="81" t="s">
        <v>101</v>
      </c>
      <c r="Q11" s="81" t="s">
        <v>102</v>
      </c>
      <c r="R11" s="81" t="s">
        <v>103</v>
      </c>
      <c r="S11" s="81" t="s">
        <v>104</v>
      </c>
      <c r="T11" s="81" t="s">
        <v>105</v>
      </c>
      <c r="U11" s="81" t="s">
        <v>106</v>
      </c>
      <c r="V11" s="81" t="s">
        <v>107</v>
      </c>
      <c r="W11" s="81" t="s">
        <v>108</v>
      </c>
      <c r="X11" s="81" t="s">
        <v>109</v>
      </c>
      <c r="Y11" s="81" t="s">
        <v>110</v>
      </c>
      <c r="Z11" s="81" t="s">
        <v>111</v>
      </c>
      <c r="AA11" s="81" t="s">
        <v>112</v>
      </c>
      <c r="AB11" s="80"/>
    </row>
    <row r="12" spans="2:29" ht="5.0999999999999996" customHeight="1" x14ac:dyDescent="0.3">
      <c r="B12" s="63"/>
      <c r="M12" s="65"/>
      <c r="O12" s="63"/>
      <c r="P12" s="7"/>
      <c r="Q12" s="7"/>
      <c r="R12" s="7"/>
      <c r="S12" s="7"/>
      <c r="T12" s="7"/>
      <c r="U12" s="7"/>
      <c r="V12" s="7"/>
      <c r="W12" s="7"/>
      <c r="X12" s="7"/>
      <c r="Y12" s="7"/>
      <c r="Z12" s="7"/>
      <c r="AA12" s="7"/>
      <c r="AB12" s="80"/>
    </row>
    <row r="13" spans="2:29" ht="15" customHeight="1" x14ac:dyDescent="0.3">
      <c r="B13" s="63"/>
      <c r="C13" s="4" t="s">
        <v>496</v>
      </c>
      <c r="M13" s="65"/>
      <c r="O13" s="63"/>
      <c r="P13" s="7"/>
      <c r="Q13" s="7"/>
      <c r="R13" s="7"/>
      <c r="S13" s="7"/>
      <c r="T13" s="7"/>
      <c r="U13" s="7"/>
      <c r="V13" s="7"/>
      <c r="W13" s="7"/>
      <c r="X13" s="7"/>
      <c r="Y13" s="7"/>
      <c r="Z13" s="7"/>
      <c r="AA13" s="7"/>
      <c r="AB13" s="80"/>
    </row>
    <row r="14" spans="2:29" ht="15" customHeight="1" x14ac:dyDescent="0.3">
      <c r="B14" s="63"/>
      <c r="D14" s="294" t="s">
        <v>17</v>
      </c>
      <c r="F14" s="251">
        <v>0</v>
      </c>
      <c r="H14" s="254" t="s">
        <v>426</v>
      </c>
      <c r="J14" s="251">
        <v>0</v>
      </c>
      <c r="K14" s="20">
        <f>F14*J14</f>
        <v>0</v>
      </c>
      <c r="L14" s="20">
        <f>K14*$K$6</f>
        <v>0</v>
      </c>
      <c r="M14" s="65"/>
      <c r="O14" s="63"/>
      <c r="P14" s="244">
        <v>0</v>
      </c>
      <c r="Q14" s="244">
        <v>0</v>
      </c>
      <c r="R14" s="244">
        <v>0</v>
      </c>
      <c r="S14" s="244">
        <v>0</v>
      </c>
      <c r="T14" s="244">
        <v>0</v>
      </c>
      <c r="U14" s="244">
        <v>0</v>
      </c>
      <c r="V14" s="244">
        <v>0</v>
      </c>
      <c r="W14" s="244">
        <v>0</v>
      </c>
      <c r="X14" s="244">
        <v>0</v>
      </c>
      <c r="Y14" s="244">
        <v>0</v>
      </c>
      <c r="Z14" s="244">
        <v>0</v>
      </c>
      <c r="AA14" s="244">
        <v>0</v>
      </c>
      <c r="AB14" s="18"/>
      <c r="AC14" s="52">
        <f>SUM(P14:AA14)</f>
        <v>0</v>
      </c>
    </row>
    <row r="15" spans="2:29" ht="15" customHeight="1" x14ac:dyDescent="0.3">
      <c r="B15" s="63"/>
      <c r="D15" s="4" t="str">
        <f>D14</f>
        <v>Crop</v>
      </c>
      <c r="F15" s="251">
        <v>0</v>
      </c>
      <c r="H15" s="7" t="str">
        <f>H14</f>
        <v>Harv. Units</v>
      </c>
      <c r="J15" s="251">
        <v>0</v>
      </c>
      <c r="K15" s="20">
        <f>F15*J15</f>
        <v>0</v>
      </c>
      <c r="L15" s="20">
        <f t="shared" ref="L15:L23" si="0">K15*$K$6</f>
        <v>0</v>
      </c>
      <c r="M15" s="65"/>
      <c r="O15" s="63"/>
      <c r="P15" s="244">
        <v>0</v>
      </c>
      <c r="Q15" s="244">
        <v>0</v>
      </c>
      <c r="R15" s="244">
        <v>0</v>
      </c>
      <c r="S15" s="244">
        <v>0</v>
      </c>
      <c r="T15" s="244">
        <v>0</v>
      </c>
      <c r="U15" s="244">
        <v>0</v>
      </c>
      <c r="V15" s="244">
        <v>0</v>
      </c>
      <c r="W15" s="244">
        <v>0</v>
      </c>
      <c r="X15" s="244">
        <v>0</v>
      </c>
      <c r="Y15" s="244">
        <v>0</v>
      </c>
      <c r="Z15" s="244">
        <v>0</v>
      </c>
      <c r="AA15" s="244">
        <v>0</v>
      </c>
      <c r="AB15" s="18"/>
      <c r="AC15" s="52">
        <f t="shared" ref="AC15:AC23" si="1">SUM(P15:AA15)</f>
        <v>0</v>
      </c>
    </row>
    <row r="16" spans="2:29" ht="15" customHeight="1" x14ac:dyDescent="0.3">
      <c r="B16" s="63"/>
      <c r="D16" s="4" t="str">
        <f>D14</f>
        <v>Crop</v>
      </c>
      <c r="F16" s="251">
        <v>0</v>
      </c>
      <c r="H16" s="7" t="str">
        <f>H14</f>
        <v>Harv. Units</v>
      </c>
      <c r="J16" s="251">
        <v>0</v>
      </c>
      <c r="K16" s="20">
        <f>F16*J16</f>
        <v>0</v>
      </c>
      <c r="L16" s="20">
        <f t="shared" si="0"/>
        <v>0</v>
      </c>
      <c r="M16" s="65"/>
      <c r="O16" s="63"/>
      <c r="P16" s="244">
        <v>0</v>
      </c>
      <c r="Q16" s="244">
        <v>0</v>
      </c>
      <c r="R16" s="244">
        <v>0</v>
      </c>
      <c r="S16" s="244">
        <v>0</v>
      </c>
      <c r="T16" s="244">
        <v>0</v>
      </c>
      <c r="U16" s="244">
        <v>0</v>
      </c>
      <c r="V16" s="244">
        <v>0</v>
      </c>
      <c r="W16" s="244">
        <v>0</v>
      </c>
      <c r="X16" s="244">
        <v>0</v>
      </c>
      <c r="Y16" s="244">
        <v>0</v>
      </c>
      <c r="Z16" s="244">
        <v>0</v>
      </c>
      <c r="AA16" s="244">
        <v>0</v>
      </c>
      <c r="AB16" s="18"/>
      <c r="AC16" s="52">
        <f t="shared" si="1"/>
        <v>0</v>
      </c>
    </row>
    <row r="17" spans="2:29" ht="15" customHeight="1" x14ac:dyDescent="0.3">
      <c r="B17" s="63"/>
      <c r="D17" s="4" t="str">
        <f>D14</f>
        <v>Crop</v>
      </c>
      <c r="F17" s="251">
        <v>0</v>
      </c>
      <c r="H17" s="7" t="str">
        <f>H14</f>
        <v>Harv. Units</v>
      </c>
      <c r="J17" s="251">
        <v>0</v>
      </c>
      <c r="K17" s="20">
        <f>F17*J17</f>
        <v>0</v>
      </c>
      <c r="L17" s="20">
        <f t="shared" si="0"/>
        <v>0</v>
      </c>
      <c r="M17" s="65"/>
      <c r="O17" s="63"/>
      <c r="P17" s="244">
        <v>0</v>
      </c>
      <c r="Q17" s="244">
        <v>0</v>
      </c>
      <c r="R17" s="244">
        <v>0</v>
      </c>
      <c r="S17" s="244">
        <v>0</v>
      </c>
      <c r="T17" s="244">
        <v>0</v>
      </c>
      <c r="U17" s="244">
        <v>0</v>
      </c>
      <c r="V17" s="244">
        <v>0</v>
      </c>
      <c r="W17" s="244">
        <v>0</v>
      </c>
      <c r="X17" s="244">
        <v>0</v>
      </c>
      <c r="Y17" s="244">
        <v>0</v>
      </c>
      <c r="Z17" s="244">
        <v>0</v>
      </c>
      <c r="AA17" s="244">
        <v>0</v>
      </c>
      <c r="AB17" s="18"/>
      <c r="AC17" s="52">
        <f t="shared" si="1"/>
        <v>0</v>
      </c>
    </row>
    <row r="18" spans="2:29" ht="5.0999999999999996" customHeight="1" x14ac:dyDescent="0.3">
      <c r="B18" s="63"/>
      <c r="C18" s="11"/>
      <c r="D18" s="11"/>
      <c r="E18" s="11"/>
      <c r="F18" s="11"/>
      <c r="G18" s="11"/>
      <c r="H18" s="11"/>
      <c r="I18" s="11"/>
      <c r="J18" s="11"/>
      <c r="K18" s="295"/>
      <c r="L18" s="295"/>
      <c r="M18" s="65"/>
      <c r="O18" s="63"/>
      <c r="P18" s="297"/>
      <c r="Q18" s="297"/>
      <c r="R18" s="297"/>
      <c r="S18" s="297"/>
      <c r="T18" s="297"/>
      <c r="U18" s="297"/>
      <c r="V18" s="297"/>
      <c r="W18" s="297"/>
      <c r="X18" s="297"/>
      <c r="Y18" s="297"/>
      <c r="Z18" s="297"/>
      <c r="AA18" s="297"/>
      <c r="AB18" s="18"/>
      <c r="AC18" s="52"/>
    </row>
    <row r="19" spans="2:29" ht="15" customHeight="1" x14ac:dyDescent="0.3">
      <c r="B19" s="63"/>
      <c r="D19" s="4" t="s">
        <v>174</v>
      </c>
      <c r="F19" s="9">
        <f>SUM(F14:F18)</f>
        <v>0</v>
      </c>
      <c r="H19" s="311" t="s">
        <v>505</v>
      </c>
      <c r="J19" s="9">
        <f>IF(SUM(J14:J17)&gt;0,AVERAGEIF(J14:J17,"&gt;0"),0)</f>
        <v>0</v>
      </c>
      <c r="K19" s="20">
        <f>SUM(K14:K18)</f>
        <v>0</v>
      </c>
      <c r="L19" s="20">
        <f>SUM(L14:L18)</f>
        <v>0</v>
      </c>
      <c r="M19" s="65"/>
      <c r="O19" s="63"/>
      <c r="P19" s="297"/>
      <c r="Q19" s="297"/>
      <c r="R19" s="297"/>
      <c r="S19" s="297"/>
      <c r="T19" s="297"/>
      <c r="U19" s="297"/>
      <c r="V19" s="297"/>
      <c r="W19" s="297"/>
      <c r="X19" s="297"/>
      <c r="Y19" s="297"/>
      <c r="Z19" s="297"/>
      <c r="AA19" s="297"/>
      <c r="AB19" s="18"/>
      <c r="AC19" s="52"/>
    </row>
    <row r="20" spans="2:29" ht="15" customHeight="1" x14ac:dyDescent="0.3">
      <c r="B20" s="63"/>
      <c r="C20" s="4" t="s">
        <v>3</v>
      </c>
      <c r="K20" s="20"/>
      <c r="L20" s="20"/>
      <c r="M20" s="65"/>
      <c r="O20" s="63"/>
      <c r="P20" s="297"/>
      <c r="Q20" s="297"/>
      <c r="R20" s="297"/>
      <c r="S20" s="297"/>
      <c r="T20" s="297"/>
      <c r="U20" s="297"/>
      <c r="V20" s="297"/>
      <c r="W20" s="297"/>
      <c r="X20" s="297"/>
      <c r="Y20" s="297"/>
      <c r="Z20" s="297"/>
      <c r="AA20" s="297"/>
      <c r="AB20" s="18"/>
      <c r="AC20" s="52"/>
    </row>
    <row r="21" spans="2:29" ht="15" customHeight="1" x14ac:dyDescent="0.3">
      <c r="B21" s="63"/>
      <c r="D21" s="296" t="s">
        <v>3</v>
      </c>
      <c r="F21" s="251">
        <v>0</v>
      </c>
      <c r="H21" s="254" t="s">
        <v>426</v>
      </c>
      <c r="J21" s="251">
        <v>0</v>
      </c>
      <c r="K21" s="20">
        <f>F21*J21</f>
        <v>0</v>
      </c>
      <c r="L21" s="20">
        <f>K21*$K$6</f>
        <v>0</v>
      </c>
      <c r="M21" s="65"/>
      <c r="O21" s="63"/>
      <c r="P21" s="244">
        <v>0</v>
      </c>
      <c r="Q21" s="244">
        <v>0</v>
      </c>
      <c r="R21" s="244">
        <v>0</v>
      </c>
      <c r="S21" s="244">
        <v>0</v>
      </c>
      <c r="T21" s="244">
        <v>0</v>
      </c>
      <c r="U21" s="244">
        <v>0</v>
      </c>
      <c r="V21" s="244">
        <v>0</v>
      </c>
      <c r="W21" s="244">
        <v>0</v>
      </c>
      <c r="X21" s="244">
        <v>0</v>
      </c>
      <c r="Y21" s="244">
        <v>0</v>
      </c>
      <c r="Z21" s="244">
        <v>0</v>
      </c>
      <c r="AA21" s="244">
        <v>0</v>
      </c>
      <c r="AB21" s="18"/>
      <c r="AC21" s="52">
        <f>SUM(P21:AA21)</f>
        <v>0</v>
      </c>
    </row>
    <row r="22" spans="2:29" ht="15" customHeight="1" x14ac:dyDescent="0.3">
      <c r="B22" s="63"/>
      <c r="D22" s="4" t="s">
        <v>497</v>
      </c>
      <c r="F22" s="251">
        <v>0</v>
      </c>
      <c r="H22" s="254" t="s">
        <v>426</v>
      </c>
      <c r="J22" s="251">
        <v>0</v>
      </c>
      <c r="K22" s="20">
        <f>F22*J22</f>
        <v>0</v>
      </c>
      <c r="L22" s="20">
        <f t="shared" si="0"/>
        <v>0</v>
      </c>
      <c r="M22" s="65"/>
      <c r="O22" s="63"/>
      <c r="P22" s="244">
        <v>0</v>
      </c>
      <c r="Q22" s="244">
        <v>0</v>
      </c>
      <c r="R22" s="244">
        <v>0</v>
      </c>
      <c r="S22" s="244">
        <v>0</v>
      </c>
      <c r="T22" s="244">
        <v>0</v>
      </c>
      <c r="U22" s="244">
        <v>0</v>
      </c>
      <c r="V22" s="244">
        <v>0</v>
      </c>
      <c r="W22" s="244">
        <v>0</v>
      </c>
      <c r="X22" s="244">
        <v>0</v>
      </c>
      <c r="Y22" s="244">
        <v>0</v>
      </c>
      <c r="Z22" s="244">
        <v>0</v>
      </c>
      <c r="AA22" s="244">
        <v>0</v>
      </c>
      <c r="AB22" s="18"/>
      <c r="AC22" s="52">
        <f t="shared" si="1"/>
        <v>0</v>
      </c>
    </row>
    <row r="23" spans="2:29" ht="15" customHeight="1" x14ac:dyDescent="0.3">
      <c r="B23" s="63"/>
      <c r="D23" s="432" t="s">
        <v>66</v>
      </c>
      <c r="E23" s="432"/>
      <c r="K23" s="252">
        <v>0</v>
      </c>
      <c r="L23" s="20">
        <f t="shared" si="0"/>
        <v>0</v>
      </c>
      <c r="M23" s="65"/>
      <c r="O23" s="63"/>
      <c r="P23" s="244">
        <v>0</v>
      </c>
      <c r="Q23" s="244">
        <v>0</v>
      </c>
      <c r="R23" s="244">
        <v>0</v>
      </c>
      <c r="S23" s="244">
        <v>0</v>
      </c>
      <c r="T23" s="244">
        <v>0</v>
      </c>
      <c r="U23" s="244">
        <v>0</v>
      </c>
      <c r="V23" s="244">
        <v>0</v>
      </c>
      <c r="W23" s="244">
        <v>0</v>
      </c>
      <c r="X23" s="244">
        <v>0</v>
      </c>
      <c r="Y23" s="244">
        <v>0</v>
      </c>
      <c r="Z23" s="244">
        <v>0</v>
      </c>
      <c r="AA23" s="244">
        <v>0</v>
      </c>
      <c r="AB23" s="18"/>
      <c r="AC23" s="52">
        <f t="shared" si="1"/>
        <v>0</v>
      </c>
    </row>
    <row r="24" spans="2:29" ht="5.0999999999999996" customHeight="1" thickBot="1" x14ac:dyDescent="0.35">
      <c r="B24" s="63"/>
      <c r="C24" s="10"/>
      <c r="D24" s="10"/>
      <c r="E24" s="10"/>
      <c r="F24" s="10"/>
      <c r="G24" s="10"/>
      <c r="H24" s="10"/>
      <c r="I24" s="10"/>
      <c r="J24" s="10"/>
      <c r="K24" s="10"/>
      <c r="L24" s="10"/>
      <c r="M24" s="65"/>
      <c r="O24" s="66"/>
      <c r="P24" s="6"/>
      <c r="Q24" s="6"/>
      <c r="R24" s="6"/>
      <c r="S24" s="6"/>
      <c r="T24" s="6"/>
      <c r="U24" s="6"/>
      <c r="V24" s="6"/>
      <c r="W24" s="6"/>
      <c r="X24" s="6"/>
      <c r="Y24" s="6"/>
      <c r="Z24" s="6"/>
      <c r="AA24" s="6"/>
      <c r="AB24" s="67"/>
    </row>
    <row r="25" spans="2:29" ht="15" customHeight="1" thickTop="1" thickBot="1" x14ac:dyDescent="0.35">
      <c r="B25" s="66"/>
      <c r="C25" s="6" t="s">
        <v>125</v>
      </c>
      <c r="D25" s="6"/>
      <c r="E25" s="6"/>
      <c r="F25" s="6"/>
      <c r="G25" s="6"/>
      <c r="H25" s="6"/>
      <c r="I25" s="6"/>
      <c r="J25" s="6"/>
      <c r="K25" s="129">
        <f>K19+K21+K22+K23</f>
        <v>0</v>
      </c>
      <c r="L25" s="129">
        <f>L19+L21+L22+L23</f>
        <v>0</v>
      </c>
      <c r="M25" s="67"/>
    </row>
    <row r="27" spans="2:29" ht="15" customHeight="1" thickBot="1" x14ac:dyDescent="0.35">
      <c r="C27" s="38" t="s">
        <v>76</v>
      </c>
      <c r="D27" s="5"/>
    </row>
    <row r="28" spans="2:29" ht="15" customHeight="1" x14ac:dyDescent="0.3">
      <c r="B28" s="58"/>
      <c r="C28" s="59"/>
      <c r="D28" s="59"/>
      <c r="E28" s="59"/>
      <c r="F28" s="61" t="s">
        <v>59</v>
      </c>
      <c r="G28" s="59"/>
      <c r="H28" s="59"/>
      <c r="I28" s="59"/>
      <c r="J28" s="60" t="s">
        <v>62</v>
      </c>
      <c r="K28" s="60" t="s">
        <v>64</v>
      </c>
      <c r="L28" s="60" t="s">
        <v>430</v>
      </c>
      <c r="M28" s="62"/>
      <c r="O28" s="58"/>
      <c r="P28" s="431" t="s">
        <v>140</v>
      </c>
      <c r="Q28" s="431"/>
      <c r="R28" s="431"/>
      <c r="S28" s="431"/>
      <c r="T28" s="431"/>
      <c r="U28" s="431"/>
      <c r="V28" s="431"/>
      <c r="W28" s="431"/>
      <c r="X28" s="431"/>
      <c r="Y28" s="431"/>
      <c r="Z28" s="431"/>
      <c r="AA28" s="431"/>
      <c r="AB28" s="78"/>
    </row>
    <row r="29" spans="2:29" ht="15" customHeight="1" x14ac:dyDescent="0.3">
      <c r="B29" s="63"/>
      <c r="C29" s="11"/>
      <c r="D29" s="11"/>
      <c r="E29" s="11"/>
      <c r="F29" s="79" t="s">
        <v>60</v>
      </c>
      <c r="G29" s="11"/>
      <c r="H29" s="79" t="s">
        <v>61</v>
      </c>
      <c r="I29" s="11"/>
      <c r="J29" s="64" t="s">
        <v>63</v>
      </c>
      <c r="K29" s="64" t="s">
        <v>60</v>
      </c>
      <c r="L29" s="64" t="s">
        <v>431</v>
      </c>
      <c r="M29" s="65"/>
      <c r="O29" s="63"/>
      <c r="P29" s="79" t="s">
        <v>101</v>
      </c>
      <c r="Q29" s="79" t="s">
        <v>102</v>
      </c>
      <c r="R29" s="79" t="s">
        <v>103</v>
      </c>
      <c r="S29" s="79" t="s">
        <v>104</v>
      </c>
      <c r="T29" s="79" t="s">
        <v>105</v>
      </c>
      <c r="U29" s="79" t="s">
        <v>106</v>
      </c>
      <c r="V29" s="79" t="s">
        <v>107</v>
      </c>
      <c r="W29" s="79" t="s">
        <v>108</v>
      </c>
      <c r="X29" s="79" t="s">
        <v>109</v>
      </c>
      <c r="Y29" s="79" t="s">
        <v>110</v>
      </c>
      <c r="Z29" s="79" t="s">
        <v>111</v>
      </c>
      <c r="AA29" s="79" t="s">
        <v>112</v>
      </c>
      <c r="AB29" s="80"/>
    </row>
    <row r="30" spans="2:29" ht="5.0999999999999996" customHeight="1" x14ac:dyDescent="0.3">
      <c r="B30" s="63"/>
      <c r="F30" s="70"/>
      <c r="H30" s="70"/>
      <c r="J30" s="71"/>
      <c r="K30" s="71"/>
      <c r="M30" s="65"/>
      <c r="O30" s="63"/>
      <c r="AB30" s="80"/>
    </row>
    <row r="31" spans="2:29" ht="15" customHeight="1" x14ac:dyDescent="0.3">
      <c r="B31" s="63"/>
      <c r="C31" s="447" t="s">
        <v>94</v>
      </c>
      <c r="D31" s="448"/>
      <c r="F31" s="241">
        <v>0</v>
      </c>
      <c r="H31" s="7" t="s">
        <v>74</v>
      </c>
      <c r="J31" s="253">
        <v>0</v>
      </c>
      <c r="K31" s="9">
        <f>F31*J31</f>
        <v>0</v>
      </c>
      <c r="L31" s="20">
        <f>K31*$K$6</f>
        <v>0</v>
      </c>
      <c r="M31" s="65"/>
      <c r="O31" s="63"/>
      <c r="P31" s="244">
        <v>0</v>
      </c>
      <c r="Q31" s="244">
        <v>0</v>
      </c>
      <c r="R31" s="244">
        <v>0</v>
      </c>
      <c r="S31" s="244">
        <v>0</v>
      </c>
      <c r="T31" s="244">
        <v>0</v>
      </c>
      <c r="U31" s="244">
        <v>0</v>
      </c>
      <c r="V31" s="244">
        <v>0</v>
      </c>
      <c r="W31" s="244">
        <v>0</v>
      </c>
      <c r="X31" s="244">
        <v>0</v>
      </c>
      <c r="Y31" s="244">
        <v>0</v>
      </c>
      <c r="Z31" s="244">
        <v>0</v>
      </c>
      <c r="AA31" s="244">
        <v>0</v>
      </c>
      <c r="AB31" s="18"/>
      <c r="AC31" s="52">
        <f>SUM(P31:AA31)</f>
        <v>0</v>
      </c>
    </row>
    <row r="32" spans="2:29" ht="15" customHeight="1" x14ac:dyDescent="0.3">
      <c r="B32" s="63"/>
      <c r="C32" s="447" t="s">
        <v>94</v>
      </c>
      <c r="D32" s="448"/>
      <c r="F32" s="241">
        <v>0</v>
      </c>
      <c r="H32" s="7" t="s">
        <v>74</v>
      </c>
      <c r="J32" s="253">
        <v>0</v>
      </c>
      <c r="K32" s="9">
        <f>F32*J32</f>
        <v>0</v>
      </c>
      <c r="L32" s="20">
        <f>K32*$K$6</f>
        <v>0</v>
      </c>
      <c r="M32" s="65"/>
      <c r="O32" s="63"/>
      <c r="P32" s="244">
        <v>0</v>
      </c>
      <c r="Q32" s="244">
        <v>0</v>
      </c>
      <c r="R32" s="244">
        <v>0</v>
      </c>
      <c r="S32" s="244">
        <v>0</v>
      </c>
      <c r="T32" s="244">
        <v>0</v>
      </c>
      <c r="U32" s="244">
        <v>0</v>
      </c>
      <c r="V32" s="244">
        <v>0</v>
      </c>
      <c r="W32" s="244">
        <v>0</v>
      </c>
      <c r="X32" s="244">
        <v>0</v>
      </c>
      <c r="Y32" s="244">
        <v>0</v>
      </c>
      <c r="Z32" s="244">
        <v>0</v>
      </c>
      <c r="AA32" s="244">
        <v>0</v>
      </c>
      <c r="AB32" s="18"/>
      <c r="AC32" s="52">
        <f>SUM(P32:AA32)</f>
        <v>0</v>
      </c>
    </row>
    <row r="33" spans="2:29" ht="15" customHeight="1" x14ac:dyDescent="0.3">
      <c r="B33" s="63"/>
      <c r="C33" s="447" t="s">
        <v>94</v>
      </c>
      <c r="D33" s="448"/>
      <c r="F33" s="241">
        <v>0</v>
      </c>
      <c r="H33" s="7" t="s">
        <v>74</v>
      </c>
      <c r="J33" s="253">
        <v>0</v>
      </c>
      <c r="K33" s="9">
        <f>F33*J33</f>
        <v>0</v>
      </c>
      <c r="L33" s="20">
        <f>K33*$K$6</f>
        <v>0</v>
      </c>
      <c r="M33" s="65"/>
      <c r="O33" s="63"/>
      <c r="P33" s="244">
        <v>0</v>
      </c>
      <c r="Q33" s="244">
        <v>0</v>
      </c>
      <c r="R33" s="244">
        <v>0</v>
      </c>
      <c r="S33" s="244">
        <v>0</v>
      </c>
      <c r="T33" s="244">
        <v>0</v>
      </c>
      <c r="U33" s="244">
        <v>0</v>
      </c>
      <c r="V33" s="244">
        <v>0</v>
      </c>
      <c r="W33" s="244">
        <v>0</v>
      </c>
      <c r="X33" s="244">
        <v>0</v>
      </c>
      <c r="Y33" s="244">
        <v>0</v>
      </c>
      <c r="Z33" s="244">
        <v>0</v>
      </c>
      <c r="AA33" s="244">
        <v>0</v>
      </c>
      <c r="AB33" s="18"/>
      <c r="AC33" s="52">
        <f>SUM(P33:AA33)</f>
        <v>0</v>
      </c>
    </row>
    <row r="34" spans="2:29" ht="15" customHeight="1" x14ac:dyDescent="0.3">
      <c r="B34" s="63"/>
      <c r="C34" s="447" t="s">
        <v>94</v>
      </c>
      <c r="D34" s="448"/>
      <c r="F34" s="241">
        <v>0</v>
      </c>
      <c r="H34" s="7" t="s">
        <v>74</v>
      </c>
      <c r="J34" s="253">
        <v>0</v>
      </c>
      <c r="K34" s="9">
        <f>F34*J34</f>
        <v>0</v>
      </c>
      <c r="L34" s="20">
        <f>K34*$K$6</f>
        <v>0</v>
      </c>
      <c r="M34" s="65"/>
      <c r="O34" s="63"/>
      <c r="P34" s="244">
        <v>0</v>
      </c>
      <c r="Q34" s="244">
        <v>0</v>
      </c>
      <c r="R34" s="244">
        <v>0</v>
      </c>
      <c r="S34" s="244">
        <v>0</v>
      </c>
      <c r="T34" s="244">
        <v>0</v>
      </c>
      <c r="U34" s="244">
        <v>0</v>
      </c>
      <c r="V34" s="244">
        <v>0</v>
      </c>
      <c r="W34" s="244">
        <v>0</v>
      </c>
      <c r="X34" s="244">
        <v>0</v>
      </c>
      <c r="Y34" s="244">
        <v>0</v>
      </c>
      <c r="Z34" s="244">
        <v>0</v>
      </c>
      <c r="AA34" s="244">
        <v>0</v>
      </c>
      <c r="AB34" s="18"/>
      <c r="AC34" s="52">
        <f>SUM(P34:AA34)</f>
        <v>0</v>
      </c>
    </row>
    <row r="35" spans="2:29" ht="15" customHeight="1" x14ac:dyDescent="0.3">
      <c r="B35" s="63"/>
      <c r="C35" s="447" t="s">
        <v>94</v>
      </c>
      <c r="D35" s="448"/>
      <c r="F35" s="241">
        <v>0</v>
      </c>
      <c r="H35" s="7" t="s">
        <v>74</v>
      </c>
      <c r="J35" s="253">
        <v>0</v>
      </c>
      <c r="K35" s="9">
        <f>F35*J35</f>
        <v>0</v>
      </c>
      <c r="L35" s="20">
        <f>K35*$K$6</f>
        <v>0</v>
      </c>
      <c r="M35" s="65"/>
      <c r="O35" s="63"/>
      <c r="P35" s="244">
        <v>0</v>
      </c>
      <c r="Q35" s="244">
        <v>0</v>
      </c>
      <c r="R35" s="244">
        <v>0</v>
      </c>
      <c r="S35" s="244">
        <v>0</v>
      </c>
      <c r="T35" s="244">
        <v>0</v>
      </c>
      <c r="U35" s="244">
        <v>0</v>
      </c>
      <c r="V35" s="244">
        <v>0</v>
      </c>
      <c r="W35" s="244">
        <v>0</v>
      </c>
      <c r="X35" s="244">
        <v>0</v>
      </c>
      <c r="Y35" s="244">
        <v>0</v>
      </c>
      <c r="Z35" s="244">
        <v>0</v>
      </c>
      <c r="AA35" s="244">
        <v>0</v>
      </c>
      <c r="AB35" s="18"/>
      <c r="AC35" s="52">
        <f>SUM(P35:AA35)</f>
        <v>0</v>
      </c>
    </row>
    <row r="36" spans="2:29" ht="5.0999999999999996" customHeight="1" thickBot="1" x14ac:dyDescent="0.35">
      <c r="B36" s="63"/>
      <c r="C36" s="10"/>
      <c r="D36" s="10"/>
      <c r="E36" s="10"/>
      <c r="F36" s="10"/>
      <c r="G36" s="10"/>
      <c r="H36" s="10"/>
      <c r="I36" s="10"/>
      <c r="J36" s="10"/>
      <c r="K36" s="10"/>
      <c r="L36" s="10"/>
      <c r="M36" s="65"/>
      <c r="O36" s="66"/>
      <c r="P36" s="6"/>
      <c r="Q36" s="6"/>
      <c r="R36" s="6"/>
      <c r="S36" s="6"/>
      <c r="T36" s="6"/>
      <c r="U36" s="6"/>
      <c r="V36" s="6"/>
      <c r="W36" s="6"/>
      <c r="X36" s="6"/>
      <c r="Y36" s="6"/>
      <c r="Z36" s="6"/>
      <c r="AA36" s="6"/>
      <c r="AB36" s="67"/>
    </row>
    <row r="37" spans="2:29" ht="15" customHeight="1" thickTop="1" thickBot="1" x14ac:dyDescent="0.35">
      <c r="B37" s="66"/>
      <c r="C37" s="6" t="s">
        <v>75</v>
      </c>
      <c r="D37" s="6"/>
      <c r="E37" s="6"/>
      <c r="F37" s="6"/>
      <c r="G37" s="6"/>
      <c r="H37" s="6"/>
      <c r="I37" s="6"/>
      <c r="J37" s="6"/>
      <c r="K37" s="72">
        <f>SUM(K31:K36)</f>
        <v>0</v>
      </c>
      <c r="L37" s="129">
        <f>SUM(L31:L36)</f>
        <v>0</v>
      </c>
      <c r="M37" s="67"/>
    </row>
    <row r="39" spans="2:29" ht="15" customHeight="1" thickBot="1" x14ac:dyDescent="0.35">
      <c r="C39" s="2" t="s">
        <v>43</v>
      </c>
      <c r="D39" s="5"/>
    </row>
    <row r="40" spans="2:29" ht="15" customHeight="1" x14ac:dyDescent="0.3">
      <c r="B40" s="58"/>
      <c r="C40" s="59"/>
      <c r="D40" s="59"/>
      <c r="E40" s="59"/>
      <c r="F40" s="61" t="s">
        <v>59</v>
      </c>
      <c r="G40" s="59"/>
      <c r="H40" s="59"/>
      <c r="I40" s="59"/>
      <c r="J40" s="60" t="s">
        <v>62</v>
      </c>
      <c r="K40" s="60" t="s">
        <v>64</v>
      </c>
      <c r="L40" s="60" t="s">
        <v>430</v>
      </c>
      <c r="M40" s="62"/>
      <c r="O40" s="58"/>
      <c r="P40" s="431" t="s">
        <v>140</v>
      </c>
      <c r="Q40" s="431"/>
      <c r="R40" s="431"/>
      <c r="S40" s="431"/>
      <c r="T40" s="431"/>
      <c r="U40" s="431"/>
      <c r="V40" s="431"/>
      <c r="W40" s="431"/>
      <c r="X40" s="431"/>
      <c r="Y40" s="431"/>
      <c r="Z40" s="431"/>
      <c r="AA40" s="431"/>
      <c r="AB40" s="78"/>
    </row>
    <row r="41" spans="2:29" ht="15" customHeight="1" x14ac:dyDescent="0.3">
      <c r="B41" s="63"/>
      <c r="C41" s="11"/>
      <c r="D41" s="11"/>
      <c r="E41" s="11"/>
      <c r="F41" s="79" t="s">
        <v>60</v>
      </c>
      <c r="G41" s="11"/>
      <c r="H41" s="79" t="s">
        <v>61</v>
      </c>
      <c r="I41" s="11"/>
      <c r="J41" s="64" t="s">
        <v>63</v>
      </c>
      <c r="K41" s="64" t="s">
        <v>60</v>
      </c>
      <c r="L41" s="64" t="s">
        <v>431</v>
      </c>
      <c r="M41" s="65"/>
      <c r="O41" s="63"/>
      <c r="P41" s="79" t="s">
        <v>101</v>
      </c>
      <c r="Q41" s="79" t="s">
        <v>102</v>
      </c>
      <c r="R41" s="79" t="s">
        <v>103</v>
      </c>
      <c r="S41" s="79" t="s">
        <v>104</v>
      </c>
      <c r="T41" s="79" t="s">
        <v>105</v>
      </c>
      <c r="U41" s="79" t="s">
        <v>106</v>
      </c>
      <c r="V41" s="79" t="s">
        <v>107</v>
      </c>
      <c r="W41" s="79" t="s">
        <v>108</v>
      </c>
      <c r="X41" s="79" t="s">
        <v>109</v>
      </c>
      <c r="Y41" s="79" t="s">
        <v>110</v>
      </c>
      <c r="Z41" s="79" t="s">
        <v>111</v>
      </c>
      <c r="AA41" s="79" t="s">
        <v>112</v>
      </c>
      <c r="AB41" s="80"/>
    </row>
    <row r="42" spans="2:29" ht="5.0999999999999996" customHeight="1" x14ac:dyDescent="0.3">
      <c r="B42" s="63"/>
      <c r="F42" s="70"/>
      <c r="H42" s="70"/>
      <c r="J42" s="71"/>
      <c r="K42" s="71"/>
      <c r="M42" s="65"/>
      <c r="O42" s="63"/>
      <c r="AB42" s="80"/>
    </row>
    <row r="43" spans="2:29" ht="15" customHeight="1" x14ac:dyDescent="0.3">
      <c r="B43" s="63"/>
      <c r="C43" s="447" t="s">
        <v>44</v>
      </c>
      <c r="D43" s="448"/>
      <c r="F43" s="241">
        <v>0</v>
      </c>
      <c r="H43" s="258" t="s">
        <v>44</v>
      </c>
      <c r="J43" s="253">
        <v>0</v>
      </c>
      <c r="K43" s="9">
        <f>F43*J43</f>
        <v>0</v>
      </c>
      <c r="L43" s="20">
        <f>K43*$K$6</f>
        <v>0</v>
      </c>
      <c r="M43" s="65"/>
      <c r="O43" s="63"/>
      <c r="P43" s="244">
        <v>0</v>
      </c>
      <c r="Q43" s="244">
        <v>0</v>
      </c>
      <c r="R43" s="244">
        <v>0</v>
      </c>
      <c r="S43" s="244">
        <v>0</v>
      </c>
      <c r="T43" s="244">
        <v>0</v>
      </c>
      <c r="U43" s="244">
        <v>0</v>
      </c>
      <c r="V43" s="244">
        <v>0</v>
      </c>
      <c r="W43" s="244">
        <v>0</v>
      </c>
      <c r="X43" s="244">
        <v>0</v>
      </c>
      <c r="Y43" s="244">
        <v>0</v>
      </c>
      <c r="Z43" s="244">
        <v>0</v>
      </c>
      <c r="AA43" s="244">
        <v>0</v>
      </c>
      <c r="AB43" s="18"/>
      <c r="AC43" s="52">
        <f>SUM(P43:AA43)</f>
        <v>0</v>
      </c>
    </row>
    <row r="44" spans="2:29" ht="15" customHeight="1" x14ac:dyDescent="0.3">
      <c r="B44" s="63"/>
      <c r="C44" s="255"/>
      <c r="D44" s="256" t="s">
        <v>43</v>
      </c>
      <c r="F44" s="241">
        <v>0</v>
      </c>
      <c r="H44" s="7" t="s">
        <v>4</v>
      </c>
      <c r="J44" s="253">
        <v>0</v>
      </c>
      <c r="K44" s="9">
        <f>F44*J44</f>
        <v>0</v>
      </c>
      <c r="L44" s="20">
        <f>K44*$K$6</f>
        <v>0</v>
      </c>
      <c r="M44" s="65"/>
      <c r="O44" s="63"/>
      <c r="P44" s="244">
        <v>0</v>
      </c>
      <c r="Q44" s="244">
        <v>0</v>
      </c>
      <c r="R44" s="244">
        <v>0</v>
      </c>
      <c r="S44" s="244">
        <v>0</v>
      </c>
      <c r="T44" s="244">
        <v>0</v>
      </c>
      <c r="U44" s="244">
        <v>0</v>
      </c>
      <c r="V44" s="244">
        <v>0</v>
      </c>
      <c r="W44" s="244">
        <v>0</v>
      </c>
      <c r="X44" s="244">
        <v>0</v>
      </c>
      <c r="Y44" s="244">
        <v>0</v>
      </c>
      <c r="Z44" s="244">
        <v>0</v>
      </c>
      <c r="AA44" s="244">
        <v>0</v>
      </c>
      <c r="AB44" s="18"/>
      <c r="AC44" s="52">
        <f>SUM(P44:AA44)</f>
        <v>0</v>
      </c>
    </row>
    <row r="45" spans="2:29" ht="15" customHeight="1" x14ac:dyDescent="0.3">
      <c r="B45" s="63"/>
      <c r="C45" s="447" t="s">
        <v>44</v>
      </c>
      <c r="D45" s="448"/>
      <c r="F45" s="241">
        <v>0</v>
      </c>
      <c r="H45" s="258" t="s">
        <v>44</v>
      </c>
      <c r="J45" s="253">
        <v>0</v>
      </c>
      <c r="K45" s="9">
        <f>F45*J45</f>
        <v>0</v>
      </c>
      <c r="L45" s="20">
        <f>K45*$K$6</f>
        <v>0</v>
      </c>
      <c r="M45" s="65"/>
      <c r="O45" s="63"/>
      <c r="P45" s="244">
        <v>0</v>
      </c>
      <c r="Q45" s="244">
        <v>0</v>
      </c>
      <c r="R45" s="244">
        <v>0</v>
      </c>
      <c r="S45" s="244">
        <v>0</v>
      </c>
      <c r="T45" s="244">
        <v>0</v>
      </c>
      <c r="U45" s="244">
        <v>0</v>
      </c>
      <c r="V45" s="244">
        <v>0</v>
      </c>
      <c r="W45" s="244">
        <v>0</v>
      </c>
      <c r="X45" s="244">
        <v>0</v>
      </c>
      <c r="Y45" s="244">
        <v>0</v>
      </c>
      <c r="Z45" s="244">
        <v>0</v>
      </c>
      <c r="AA45" s="244">
        <v>0</v>
      </c>
      <c r="AB45" s="18"/>
      <c r="AC45" s="52">
        <f>SUM(P45:AA45)</f>
        <v>0</v>
      </c>
    </row>
    <row r="46" spans="2:29" ht="15" customHeight="1" x14ac:dyDescent="0.3">
      <c r="B46" s="63"/>
      <c r="C46" s="255"/>
      <c r="D46" s="257" t="s">
        <v>45</v>
      </c>
      <c r="F46" s="241">
        <v>0</v>
      </c>
      <c r="H46" s="7" t="s">
        <v>4</v>
      </c>
      <c r="J46" s="253">
        <v>0</v>
      </c>
      <c r="K46" s="9">
        <f>F46*J46</f>
        <v>0</v>
      </c>
      <c r="L46" s="20">
        <f>K46*$K$6</f>
        <v>0</v>
      </c>
      <c r="M46" s="65"/>
      <c r="O46" s="63"/>
      <c r="P46" s="244">
        <v>0</v>
      </c>
      <c r="Q46" s="244">
        <v>0</v>
      </c>
      <c r="R46" s="244">
        <v>0</v>
      </c>
      <c r="S46" s="244">
        <v>0</v>
      </c>
      <c r="T46" s="244">
        <v>0</v>
      </c>
      <c r="U46" s="244">
        <v>0</v>
      </c>
      <c r="V46" s="244">
        <v>0</v>
      </c>
      <c r="W46" s="244">
        <v>0</v>
      </c>
      <c r="X46" s="244">
        <v>0</v>
      </c>
      <c r="Y46" s="244">
        <v>0</v>
      </c>
      <c r="Z46" s="244">
        <v>0</v>
      </c>
      <c r="AA46" s="244">
        <v>0</v>
      </c>
      <c r="AB46" s="18"/>
      <c r="AC46" s="52">
        <f>SUM(P46:AA46)</f>
        <v>0</v>
      </c>
    </row>
    <row r="47" spans="2:29" ht="5.0999999999999996" customHeight="1" thickBot="1" x14ac:dyDescent="0.35">
      <c r="B47" s="63"/>
      <c r="C47" s="10"/>
      <c r="D47" s="10"/>
      <c r="E47" s="10"/>
      <c r="F47" s="10"/>
      <c r="G47" s="10"/>
      <c r="H47" s="10"/>
      <c r="I47" s="10"/>
      <c r="J47" s="10"/>
      <c r="K47" s="10"/>
      <c r="L47" s="10"/>
      <c r="M47" s="65"/>
      <c r="O47" s="66"/>
      <c r="P47" s="6"/>
      <c r="Q47" s="6"/>
      <c r="R47" s="6"/>
      <c r="S47" s="6"/>
      <c r="T47" s="6"/>
      <c r="U47" s="6"/>
      <c r="V47" s="6"/>
      <c r="W47" s="6"/>
      <c r="X47" s="6"/>
      <c r="Y47" s="6"/>
      <c r="Z47" s="6"/>
      <c r="AA47" s="6"/>
      <c r="AB47" s="67"/>
      <c r="AC47" s="52"/>
    </row>
    <row r="48" spans="2:29" ht="15" customHeight="1" thickTop="1" thickBot="1" x14ac:dyDescent="0.35">
      <c r="B48" s="66"/>
      <c r="C48" s="6" t="s">
        <v>75</v>
      </c>
      <c r="D48" s="6"/>
      <c r="E48" s="6"/>
      <c r="F48" s="6"/>
      <c r="G48" s="6"/>
      <c r="H48" s="6"/>
      <c r="I48" s="6"/>
      <c r="J48" s="6"/>
      <c r="K48" s="72">
        <f>SUM(K43:K47)</f>
        <v>0</v>
      </c>
      <c r="L48" s="129">
        <f>SUM(L43:L47)</f>
        <v>0</v>
      </c>
      <c r="M48" s="67"/>
    </row>
    <row r="50" spans="2:29" ht="15" customHeight="1" thickBot="1" x14ac:dyDescent="0.35">
      <c r="C50" s="2" t="s">
        <v>77</v>
      </c>
      <c r="D50" s="5"/>
    </row>
    <row r="51" spans="2:29" ht="15" customHeight="1" x14ac:dyDescent="0.3">
      <c r="B51" s="58"/>
      <c r="C51" s="59"/>
      <c r="D51" s="59"/>
      <c r="E51" s="59"/>
      <c r="F51" s="61" t="s">
        <v>59</v>
      </c>
      <c r="G51" s="59"/>
      <c r="H51" s="59"/>
      <c r="I51" s="61"/>
      <c r="J51" s="60" t="s">
        <v>62</v>
      </c>
      <c r="K51" s="60" t="s">
        <v>64</v>
      </c>
      <c r="L51" s="60" t="s">
        <v>430</v>
      </c>
      <c r="M51" s="62"/>
      <c r="O51" s="58"/>
      <c r="P51" s="431" t="s">
        <v>140</v>
      </c>
      <c r="Q51" s="431"/>
      <c r="R51" s="431"/>
      <c r="S51" s="431"/>
      <c r="T51" s="431"/>
      <c r="U51" s="431"/>
      <c r="V51" s="431"/>
      <c r="W51" s="431"/>
      <c r="X51" s="431"/>
      <c r="Y51" s="431"/>
      <c r="Z51" s="431"/>
      <c r="AA51" s="431"/>
      <c r="AB51" s="78"/>
    </row>
    <row r="52" spans="2:29" ht="15" customHeight="1" x14ac:dyDescent="0.3">
      <c r="B52" s="63"/>
      <c r="C52" s="11"/>
      <c r="D52" s="11"/>
      <c r="E52" s="11"/>
      <c r="F52" s="79" t="s">
        <v>60</v>
      </c>
      <c r="G52" s="11"/>
      <c r="H52" s="79" t="s">
        <v>61</v>
      </c>
      <c r="I52" s="11"/>
      <c r="J52" s="64" t="s">
        <v>63</v>
      </c>
      <c r="K52" s="64" t="s">
        <v>60</v>
      </c>
      <c r="L52" s="64" t="s">
        <v>431</v>
      </c>
      <c r="M52" s="65"/>
      <c r="O52" s="63"/>
      <c r="P52" s="79" t="s">
        <v>101</v>
      </c>
      <c r="Q52" s="79" t="s">
        <v>102</v>
      </c>
      <c r="R52" s="79" t="s">
        <v>103</v>
      </c>
      <c r="S52" s="79" t="s">
        <v>104</v>
      </c>
      <c r="T52" s="79" t="s">
        <v>105</v>
      </c>
      <c r="U52" s="79" t="s">
        <v>106</v>
      </c>
      <c r="V52" s="79" t="s">
        <v>107</v>
      </c>
      <c r="W52" s="79" t="s">
        <v>108</v>
      </c>
      <c r="X52" s="79" t="s">
        <v>109</v>
      </c>
      <c r="Y52" s="79" t="s">
        <v>110</v>
      </c>
      <c r="Z52" s="79" t="s">
        <v>111</v>
      </c>
      <c r="AA52" s="79" t="s">
        <v>112</v>
      </c>
      <c r="AB52" s="80"/>
    </row>
    <row r="53" spans="2:29" ht="5.0999999999999996" customHeight="1" x14ac:dyDescent="0.3">
      <c r="B53" s="63"/>
      <c r="F53" s="70"/>
      <c r="H53" s="70"/>
      <c r="J53" s="71"/>
      <c r="K53" s="71"/>
      <c r="M53" s="65"/>
      <c r="O53" s="63"/>
      <c r="AB53" s="80"/>
    </row>
    <row r="54" spans="2:29" ht="15" customHeight="1" x14ac:dyDescent="0.3">
      <c r="B54" s="63"/>
      <c r="C54" s="447" t="s">
        <v>94</v>
      </c>
      <c r="D54" s="448"/>
      <c r="F54" s="241">
        <v>0</v>
      </c>
      <c r="H54" s="7" t="s">
        <v>4</v>
      </c>
      <c r="J54" s="253">
        <v>0</v>
      </c>
      <c r="K54" s="9">
        <f>F54*J54</f>
        <v>0</v>
      </c>
      <c r="L54" s="20">
        <f>K54*$K$6</f>
        <v>0</v>
      </c>
      <c r="M54" s="65"/>
      <c r="O54" s="63"/>
      <c r="P54" s="244">
        <v>0</v>
      </c>
      <c r="Q54" s="244">
        <v>0</v>
      </c>
      <c r="R54" s="244">
        <v>0</v>
      </c>
      <c r="S54" s="244">
        <v>0</v>
      </c>
      <c r="T54" s="244">
        <v>0</v>
      </c>
      <c r="U54" s="244">
        <v>0</v>
      </c>
      <c r="V54" s="244">
        <v>0</v>
      </c>
      <c r="W54" s="244">
        <v>0</v>
      </c>
      <c r="X54" s="244">
        <v>0</v>
      </c>
      <c r="Y54" s="244">
        <v>0</v>
      </c>
      <c r="Z54" s="244">
        <v>0</v>
      </c>
      <c r="AA54" s="244">
        <v>0</v>
      </c>
      <c r="AB54" s="18"/>
      <c r="AC54" s="52">
        <f>SUM(P54:AA54)</f>
        <v>0</v>
      </c>
    </row>
    <row r="55" spans="2:29" ht="15" customHeight="1" x14ac:dyDescent="0.3">
      <c r="B55" s="63"/>
      <c r="C55" s="447" t="s">
        <v>94</v>
      </c>
      <c r="D55" s="448"/>
      <c r="F55" s="241">
        <v>0</v>
      </c>
      <c r="H55" s="7" t="s">
        <v>4</v>
      </c>
      <c r="J55" s="253">
        <v>0</v>
      </c>
      <c r="K55" s="9">
        <f>F55*J55</f>
        <v>0</v>
      </c>
      <c r="L55" s="20">
        <f>K55*$K$6</f>
        <v>0</v>
      </c>
      <c r="M55" s="65"/>
      <c r="O55" s="63"/>
      <c r="P55" s="244">
        <v>0</v>
      </c>
      <c r="Q55" s="244">
        <v>0</v>
      </c>
      <c r="R55" s="244">
        <v>0</v>
      </c>
      <c r="S55" s="244">
        <v>0</v>
      </c>
      <c r="T55" s="244">
        <v>0</v>
      </c>
      <c r="U55" s="244">
        <v>0</v>
      </c>
      <c r="V55" s="244">
        <v>0</v>
      </c>
      <c r="W55" s="244">
        <v>0</v>
      </c>
      <c r="X55" s="244">
        <v>0</v>
      </c>
      <c r="Y55" s="244">
        <v>0</v>
      </c>
      <c r="Z55" s="244">
        <v>0</v>
      </c>
      <c r="AA55" s="244">
        <v>0</v>
      </c>
      <c r="AB55" s="18"/>
      <c r="AC55" s="52">
        <f>SUM(P55:AA55)</f>
        <v>0</v>
      </c>
    </row>
    <row r="56" spans="2:29" ht="15" customHeight="1" x14ac:dyDescent="0.3">
      <c r="B56" s="63"/>
      <c r="C56" s="447" t="s">
        <v>94</v>
      </c>
      <c r="D56" s="448"/>
      <c r="F56" s="241">
        <v>0</v>
      </c>
      <c r="H56" s="7" t="s">
        <v>4</v>
      </c>
      <c r="J56" s="253">
        <v>0</v>
      </c>
      <c r="K56" s="9">
        <f>F56*J56</f>
        <v>0</v>
      </c>
      <c r="L56" s="20">
        <f>K56*$K$6</f>
        <v>0</v>
      </c>
      <c r="M56" s="65"/>
      <c r="O56" s="63"/>
      <c r="P56" s="244">
        <v>0</v>
      </c>
      <c r="Q56" s="244">
        <v>0</v>
      </c>
      <c r="R56" s="244">
        <v>0</v>
      </c>
      <c r="S56" s="244">
        <v>0</v>
      </c>
      <c r="T56" s="244">
        <v>0</v>
      </c>
      <c r="U56" s="244">
        <v>0</v>
      </c>
      <c r="V56" s="244">
        <v>0</v>
      </c>
      <c r="W56" s="244">
        <v>0</v>
      </c>
      <c r="X56" s="244">
        <v>0</v>
      </c>
      <c r="Y56" s="244">
        <v>0</v>
      </c>
      <c r="Z56" s="244">
        <v>0</v>
      </c>
      <c r="AA56" s="244">
        <v>0</v>
      </c>
      <c r="AB56" s="18"/>
      <c r="AC56" s="52">
        <f>SUM(P56:AA56)</f>
        <v>0</v>
      </c>
    </row>
    <row r="57" spans="2:29" ht="15" customHeight="1" x14ac:dyDescent="0.3">
      <c r="B57" s="63"/>
      <c r="C57" s="447" t="s">
        <v>94</v>
      </c>
      <c r="D57" s="448"/>
      <c r="F57" s="241">
        <v>0</v>
      </c>
      <c r="H57" s="7" t="s">
        <v>4</v>
      </c>
      <c r="J57" s="253">
        <v>0</v>
      </c>
      <c r="K57" s="9">
        <f>F57*J57</f>
        <v>0</v>
      </c>
      <c r="L57" s="20">
        <f>K57*$K$6</f>
        <v>0</v>
      </c>
      <c r="M57" s="65"/>
      <c r="O57" s="63"/>
      <c r="P57" s="244">
        <v>0</v>
      </c>
      <c r="Q57" s="244">
        <v>0</v>
      </c>
      <c r="R57" s="244">
        <v>0</v>
      </c>
      <c r="S57" s="244">
        <v>0</v>
      </c>
      <c r="T57" s="244">
        <v>0</v>
      </c>
      <c r="U57" s="244">
        <v>0</v>
      </c>
      <c r="V57" s="244">
        <v>0</v>
      </c>
      <c r="W57" s="244">
        <v>0</v>
      </c>
      <c r="X57" s="244">
        <v>0</v>
      </c>
      <c r="Y57" s="244">
        <v>0</v>
      </c>
      <c r="Z57" s="244">
        <v>0</v>
      </c>
      <c r="AA57" s="244">
        <v>0</v>
      </c>
      <c r="AB57" s="18"/>
      <c r="AC57" s="52">
        <f>SUM(P57:AA57)</f>
        <v>0</v>
      </c>
    </row>
    <row r="58" spans="2:29" ht="15" customHeight="1" x14ac:dyDescent="0.3">
      <c r="B58" s="63"/>
      <c r="C58" s="447" t="s">
        <v>94</v>
      </c>
      <c r="D58" s="448"/>
      <c r="F58" s="241">
        <v>0</v>
      </c>
      <c r="H58" s="7" t="s">
        <v>4</v>
      </c>
      <c r="J58" s="253">
        <v>0</v>
      </c>
      <c r="K58" s="9">
        <f>F58*J58</f>
        <v>0</v>
      </c>
      <c r="L58" s="20">
        <f>K58*$K$6</f>
        <v>0</v>
      </c>
      <c r="M58" s="65"/>
      <c r="O58" s="63"/>
      <c r="P58" s="244">
        <v>0</v>
      </c>
      <c r="Q58" s="244">
        <v>0</v>
      </c>
      <c r="R58" s="244">
        <v>0</v>
      </c>
      <c r="S58" s="244">
        <v>0</v>
      </c>
      <c r="T58" s="244">
        <v>0</v>
      </c>
      <c r="U58" s="244">
        <v>0</v>
      </c>
      <c r="V58" s="244">
        <v>0</v>
      </c>
      <c r="W58" s="244">
        <v>0</v>
      </c>
      <c r="X58" s="244">
        <v>0</v>
      </c>
      <c r="Y58" s="244">
        <v>0</v>
      </c>
      <c r="Z58" s="244">
        <v>0</v>
      </c>
      <c r="AA58" s="244">
        <v>0</v>
      </c>
      <c r="AB58" s="18"/>
      <c r="AC58" s="52">
        <f>SUM(P58:AA58)</f>
        <v>0</v>
      </c>
    </row>
    <row r="59" spans="2:29" ht="5.0999999999999996" customHeight="1" thickBot="1" x14ac:dyDescent="0.35">
      <c r="B59" s="63"/>
      <c r="C59" s="10"/>
      <c r="D59" s="10"/>
      <c r="E59" s="10"/>
      <c r="F59" s="10"/>
      <c r="G59" s="10"/>
      <c r="H59" s="10"/>
      <c r="I59" s="10"/>
      <c r="J59" s="10"/>
      <c r="K59" s="10"/>
      <c r="L59" s="10"/>
      <c r="M59" s="65"/>
      <c r="O59" s="66"/>
      <c r="P59" s="6"/>
      <c r="Q59" s="6"/>
      <c r="R59" s="6"/>
      <c r="S59" s="6"/>
      <c r="T59" s="6"/>
      <c r="U59" s="6"/>
      <c r="V59" s="6"/>
      <c r="W59" s="6"/>
      <c r="X59" s="6"/>
      <c r="Y59" s="6"/>
      <c r="Z59" s="6"/>
      <c r="AA59" s="6"/>
      <c r="AB59" s="67"/>
    </row>
    <row r="60" spans="2:29" ht="15" customHeight="1" thickTop="1" thickBot="1" x14ac:dyDescent="0.35">
      <c r="B60" s="66"/>
      <c r="C60" s="6" t="s">
        <v>75</v>
      </c>
      <c r="D60" s="6"/>
      <c r="E60" s="6"/>
      <c r="F60" s="6"/>
      <c r="G60" s="6"/>
      <c r="H60" s="6"/>
      <c r="I60" s="6"/>
      <c r="J60" s="6"/>
      <c r="K60" s="72">
        <f>SUM(K54:K59)</f>
        <v>0</v>
      </c>
      <c r="L60" s="129">
        <f>SUM(L54:L59)</f>
        <v>0</v>
      </c>
      <c r="M60" s="67"/>
    </row>
    <row r="62" spans="2:29" ht="15" customHeight="1" thickBot="1" x14ac:dyDescent="0.35">
      <c r="C62" s="2" t="s">
        <v>46</v>
      </c>
      <c r="D62" s="5"/>
    </row>
    <row r="63" spans="2:29" ht="15" customHeight="1" x14ac:dyDescent="0.3">
      <c r="B63" s="58"/>
      <c r="C63" s="59"/>
      <c r="D63" s="59"/>
      <c r="E63" s="59"/>
      <c r="F63" s="59"/>
      <c r="G63" s="59"/>
      <c r="H63" s="59"/>
      <c r="I63" s="59"/>
      <c r="J63" s="60"/>
      <c r="K63" s="60" t="s">
        <v>64</v>
      </c>
      <c r="L63" s="60" t="s">
        <v>430</v>
      </c>
      <c r="M63" s="62"/>
      <c r="O63" s="58"/>
      <c r="P63" s="431" t="s">
        <v>140</v>
      </c>
      <c r="Q63" s="431"/>
      <c r="R63" s="431"/>
      <c r="S63" s="431"/>
      <c r="T63" s="431"/>
      <c r="U63" s="431"/>
      <c r="V63" s="431"/>
      <c r="W63" s="431"/>
      <c r="X63" s="431"/>
      <c r="Y63" s="431"/>
      <c r="Z63" s="431"/>
      <c r="AA63" s="431"/>
      <c r="AB63" s="78"/>
    </row>
    <row r="64" spans="2:29" ht="15" customHeight="1" x14ac:dyDescent="0.3">
      <c r="B64" s="63"/>
      <c r="C64" s="433"/>
      <c r="D64" s="433"/>
      <c r="E64" s="11"/>
      <c r="F64" s="11"/>
      <c r="G64" s="11"/>
      <c r="H64" s="11"/>
      <c r="I64" s="11"/>
      <c r="J64" s="64"/>
      <c r="K64" s="64" t="s">
        <v>60</v>
      </c>
      <c r="L64" s="64" t="s">
        <v>431</v>
      </c>
      <c r="M64" s="65"/>
      <c r="O64" s="63"/>
      <c r="P64" s="79" t="s">
        <v>101</v>
      </c>
      <c r="Q64" s="79" t="s">
        <v>102</v>
      </c>
      <c r="R64" s="79" t="s">
        <v>103</v>
      </c>
      <c r="S64" s="79" t="s">
        <v>104</v>
      </c>
      <c r="T64" s="79" t="s">
        <v>105</v>
      </c>
      <c r="U64" s="79" t="s">
        <v>106</v>
      </c>
      <c r="V64" s="79" t="s">
        <v>107</v>
      </c>
      <c r="W64" s="79" t="s">
        <v>108</v>
      </c>
      <c r="X64" s="79" t="s">
        <v>109</v>
      </c>
      <c r="Y64" s="79" t="s">
        <v>110</v>
      </c>
      <c r="Z64" s="79" t="s">
        <v>111</v>
      </c>
      <c r="AA64" s="79" t="s">
        <v>112</v>
      </c>
      <c r="AB64" s="80"/>
    </row>
    <row r="65" spans="2:29" ht="5.0999999999999996" customHeight="1" x14ac:dyDescent="0.3">
      <c r="B65" s="63"/>
      <c r="J65" s="71"/>
      <c r="K65" s="71"/>
      <c r="M65" s="65"/>
      <c r="O65" s="63"/>
      <c r="AB65" s="80"/>
    </row>
    <row r="66" spans="2:29" ht="15" customHeight="1" x14ac:dyDescent="0.3">
      <c r="B66" s="63"/>
      <c r="C66" s="432" t="s">
        <v>302</v>
      </c>
      <c r="D66" s="432"/>
      <c r="E66" s="432"/>
      <c r="F66" s="432"/>
      <c r="J66" s="453" t="s">
        <v>130</v>
      </c>
      <c r="K66" s="454"/>
      <c r="L66" s="20"/>
      <c r="M66" s="65"/>
      <c r="O66" s="63"/>
      <c r="AB66" s="80"/>
    </row>
    <row r="67" spans="2:29" ht="5.0999999999999996" customHeight="1" x14ac:dyDescent="0.3">
      <c r="B67" s="63"/>
      <c r="J67" s="71"/>
      <c r="K67" s="71"/>
      <c r="L67" s="71"/>
      <c r="M67" s="65"/>
      <c r="O67" s="63"/>
      <c r="AB67" s="80"/>
    </row>
    <row r="68" spans="2:29" ht="15" customHeight="1" x14ac:dyDescent="0.3">
      <c r="B68" s="63"/>
      <c r="C68" s="4" t="s">
        <v>303</v>
      </c>
      <c r="J68" s="453" t="s">
        <v>119</v>
      </c>
      <c r="K68" s="454"/>
      <c r="L68" s="116"/>
      <c r="M68" s="65"/>
      <c r="O68" s="63"/>
      <c r="AB68" s="80"/>
    </row>
    <row r="69" spans="2:29" ht="5.0999999999999996" customHeight="1" x14ac:dyDescent="0.3">
      <c r="B69" s="63"/>
      <c r="J69" s="71"/>
      <c r="K69" s="71"/>
      <c r="L69" s="71"/>
      <c r="M69" s="65"/>
      <c r="O69" s="63"/>
      <c r="AB69" s="80"/>
    </row>
    <row r="70" spans="2:29" ht="15" customHeight="1" x14ac:dyDescent="0.3">
      <c r="B70" s="63"/>
      <c r="C70" s="4" t="s">
        <v>72</v>
      </c>
      <c r="K70" s="9">
        <f>IF(L71&gt;0,L71/$K$6,0)</f>
        <v>0</v>
      </c>
      <c r="L70" s="243">
        <v>0</v>
      </c>
      <c r="M70" s="65"/>
      <c r="O70" s="63"/>
      <c r="P70" s="244">
        <v>0</v>
      </c>
      <c r="Q70" s="244">
        <v>0</v>
      </c>
      <c r="R70" s="244">
        <v>0</v>
      </c>
      <c r="S70" s="244">
        <v>0</v>
      </c>
      <c r="T70" s="244">
        <v>0</v>
      </c>
      <c r="U70" s="244">
        <v>0</v>
      </c>
      <c r="V70" s="244">
        <v>0</v>
      </c>
      <c r="W70" s="244">
        <v>0</v>
      </c>
      <c r="X70" s="244">
        <v>0</v>
      </c>
      <c r="Y70" s="244">
        <v>0</v>
      </c>
      <c r="Z70" s="244">
        <v>0</v>
      </c>
      <c r="AA70" s="244">
        <v>0</v>
      </c>
      <c r="AB70" s="18"/>
      <c r="AC70" s="52">
        <f>SUM(P70:AA70)</f>
        <v>0</v>
      </c>
    </row>
    <row r="71" spans="2:29" ht="15" customHeight="1" x14ac:dyDescent="0.3">
      <c r="B71" s="63"/>
      <c r="C71" s="4" t="s">
        <v>432</v>
      </c>
      <c r="K71" s="9">
        <f>IF(L72&gt;0,L72/$K$6,0)</f>
        <v>0</v>
      </c>
      <c r="L71" s="243">
        <v>0</v>
      </c>
      <c r="M71" s="65"/>
      <c r="O71" s="63"/>
      <c r="P71" s="244">
        <v>0</v>
      </c>
      <c r="Q71" s="244">
        <v>0</v>
      </c>
      <c r="R71" s="244">
        <v>0</v>
      </c>
      <c r="S71" s="244">
        <v>0</v>
      </c>
      <c r="T71" s="244">
        <v>0</v>
      </c>
      <c r="U71" s="244">
        <v>0</v>
      </c>
      <c r="V71" s="244">
        <v>0</v>
      </c>
      <c r="W71" s="244">
        <v>0</v>
      </c>
      <c r="X71" s="244">
        <v>0</v>
      </c>
      <c r="Y71" s="244">
        <v>0</v>
      </c>
      <c r="Z71" s="244">
        <v>0</v>
      </c>
      <c r="AA71" s="244">
        <v>0</v>
      </c>
      <c r="AB71" s="18"/>
      <c r="AC71" s="52">
        <f>SUM(P71:AA71)</f>
        <v>0</v>
      </c>
    </row>
    <row r="72" spans="2:29" ht="15" customHeight="1" x14ac:dyDescent="0.3">
      <c r="B72" s="63"/>
      <c r="C72" s="4" t="s">
        <v>73</v>
      </c>
      <c r="K72" s="9">
        <f>IF(L73&gt;0,L73/$K$6,0)</f>
        <v>0</v>
      </c>
      <c r="L72" s="243">
        <v>0</v>
      </c>
      <c r="M72" s="65"/>
      <c r="O72" s="63"/>
      <c r="P72" s="244">
        <v>0</v>
      </c>
      <c r="Q72" s="244">
        <v>0</v>
      </c>
      <c r="R72" s="244">
        <v>0</v>
      </c>
      <c r="S72" s="244">
        <v>0</v>
      </c>
      <c r="T72" s="244">
        <v>0</v>
      </c>
      <c r="U72" s="244">
        <v>0</v>
      </c>
      <c r="V72" s="244">
        <v>0</v>
      </c>
      <c r="W72" s="244">
        <v>0</v>
      </c>
      <c r="X72" s="244">
        <v>0</v>
      </c>
      <c r="Y72" s="244">
        <v>0</v>
      </c>
      <c r="Z72" s="244">
        <v>0</v>
      </c>
      <c r="AA72" s="244">
        <v>0</v>
      </c>
      <c r="AB72" s="18"/>
      <c r="AC72" s="52">
        <f>SUM(P72:AA72)</f>
        <v>0</v>
      </c>
    </row>
    <row r="73" spans="2:29" ht="15" customHeight="1" x14ac:dyDescent="0.3">
      <c r="B73" s="63"/>
      <c r="C73" s="4" t="s">
        <v>47</v>
      </c>
      <c r="K73" s="9">
        <f>IF(L74&gt;0,L74/$K$6,0)</f>
        <v>0</v>
      </c>
      <c r="L73" s="243">
        <v>0</v>
      </c>
      <c r="M73" s="65"/>
      <c r="O73" s="63"/>
      <c r="P73" s="244">
        <v>0</v>
      </c>
      <c r="Q73" s="244">
        <v>0</v>
      </c>
      <c r="R73" s="244">
        <v>0</v>
      </c>
      <c r="S73" s="244">
        <v>0</v>
      </c>
      <c r="T73" s="244">
        <v>0</v>
      </c>
      <c r="U73" s="244">
        <v>0</v>
      </c>
      <c r="V73" s="244">
        <v>0</v>
      </c>
      <c r="W73" s="244">
        <v>0</v>
      </c>
      <c r="X73" s="244">
        <v>0</v>
      </c>
      <c r="Y73" s="244">
        <v>0</v>
      </c>
      <c r="Z73" s="244">
        <v>0</v>
      </c>
      <c r="AA73" s="244">
        <v>0</v>
      </c>
      <c r="AB73" s="18"/>
      <c r="AC73" s="52">
        <f>SUM(P73:AA73)</f>
        <v>0</v>
      </c>
    </row>
    <row r="74" spans="2:29" ht="5.0999999999999996" customHeight="1" thickBot="1" x14ac:dyDescent="0.35">
      <c r="B74" s="63"/>
      <c r="C74" s="10"/>
      <c r="D74" s="10"/>
      <c r="E74" s="10"/>
      <c r="F74" s="10"/>
      <c r="G74" s="10"/>
      <c r="H74" s="10"/>
      <c r="I74" s="10"/>
      <c r="J74" s="10"/>
      <c r="K74" s="10"/>
      <c r="L74" s="10"/>
      <c r="M74" s="65"/>
      <c r="O74" s="63"/>
      <c r="P74" s="23"/>
      <c r="Q74" s="23"/>
      <c r="R74" s="23"/>
      <c r="S74" s="23"/>
      <c r="T74" s="23"/>
      <c r="U74" s="23"/>
      <c r="V74" s="23"/>
      <c r="W74" s="23"/>
      <c r="X74" s="23"/>
      <c r="Y74" s="23"/>
      <c r="Z74" s="23"/>
      <c r="AA74" s="23"/>
      <c r="AB74" s="65"/>
    </row>
    <row r="75" spans="2:29" ht="15" customHeight="1" thickTop="1" x14ac:dyDescent="0.3">
      <c r="B75" s="63"/>
      <c r="C75" s="4" t="s">
        <v>75</v>
      </c>
      <c r="K75" s="8">
        <f>SUM(K70:K74)</f>
        <v>0</v>
      </c>
      <c r="L75" s="87">
        <f>SUM(L70:L74)</f>
        <v>0</v>
      </c>
      <c r="M75" s="65"/>
      <c r="O75" s="63"/>
      <c r="P75" s="23"/>
      <c r="Q75" s="23"/>
      <c r="R75" s="23"/>
      <c r="S75" s="23"/>
      <c r="T75" s="23"/>
      <c r="U75" s="23"/>
      <c r="V75" s="23"/>
      <c r="W75" s="23"/>
      <c r="X75" s="23"/>
      <c r="Y75" s="23"/>
      <c r="Z75" s="23"/>
      <c r="AA75" s="23"/>
      <c r="AB75" s="65"/>
    </row>
    <row r="76" spans="2:29" ht="15" customHeight="1" x14ac:dyDescent="0.3">
      <c r="B76" s="63"/>
      <c r="M76" s="65"/>
      <c r="O76" s="63"/>
      <c r="P76" s="23"/>
      <c r="Q76" s="23"/>
      <c r="R76" s="23"/>
      <c r="S76" s="23"/>
      <c r="T76" s="23"/>
      <c r="U76" s="23"/>
      <c r="V76" s="23"/>
      <c r="W76" s="23"/>
      <c r="X76" s="23"/>
      <c r="Y76" s="23"/>
      <c r="Z76" s="23"/>
      <c r="AA76" s="23"/>
      <c r="AB76" s="65"/>
    </row>
    <row r="77" spans="2:29" ht="15" customHeight="1" x14ac:dyDescent="0.3">
      <c r="B77" s="63"/>
      <c r="C77" s="5"/>
      <c r="D77" s="5"/>
      <c r="F77" s="7" t="s">
        <v>116</v>
      </c>
      <c r="H77" s="7" t="s">
        <v>69</v>
      </c>
      <c r="J77" s="7"/>
      <c r="K77" s="83" t="s">
        <v>64</v>
      </c>
      <c r="L77" s="83" t="s">
        <v>430</v>
      </c>
      <c r="M77" s="65"/>
      <c r="O77" s="63"/>
      <c r="P77" s="23"/>
      <c r="Q77" s="23"/>
      <c r="R77" s="23"/>
      <c r="S77" s="23"/>
      <c r="T77" s="23"/>
      <c r="U77" s="23"/>
      <c r="V77" s="23"/>
      <c r="W77" s="23"/>
      <c r="X77" s="23"/>
      <c r="Y77" s="23"/>
      <c r="Z77" s="23"/>
      <c r="AA77" s="23"/>
      <c r="AB77" s="65"/>
    </row>
    <row r="78" spans="2:29" ht="15" customHeight="1" x14ac:dyDescent="0.3">
      <c r="B78" s="63"/>
      <c r="C78" s="11"/>
      <c r="D78" s="11"/>
      <c r="E78" s="11"/>
      <c r="F78" s="79" t="s">
        <v>71</v>
      </c>
      <c r="G78" s="11"/>
      <c r="H78" s="79" t="s">
        <v>70</v>
      </c>
      <c r="I78" s="11"/>
      <c r="J78" s="79"/>
      <c r="K78" s="64" t="s">
        <v>60</v>
      </c>
      <c r="L78" s="64" t="s">
        <v>431</v>
      </c>
      <c r="M78" s="65"/>
      <c r="O78" s="63"/>
      <c r="P78" s="23"/>
      <c r="Q78" s="23"/>
      <c r="R78" s="23"/>
      <c r="S78" s="23"/>
      <c r="T78" s="23"/>
      <c r="U78" s="23"/>
      <c r="V78" s="23"/>
      <c r="W78" s="23"/>
      <c r="X78" s="23"/>
      <c r="Y78" s="23"/>
      <c r="Z78" s="23"/>
      <c r="AA78" s="23"/>
      <c r="AB78" s="65"/>
    </row>
    <row r="79" spans="2:29" ht="5.0999999999999996" customHeight="1" x14ac:dyDescent="0.3">
      <c r="B79" s="63"/>
      <c r="F79" s="70"/>
      <c r="H79" s="70"/>
      <c r="J79" s="70"/>
      <c r="K79" s="71"/>
      <c r="M79" s="65"/>
      <c r="O79" s="63"/>
      <c r="P79" s="23"/>
      <c r="Q79" s="23"/>
      <c r="R79" s="23"/>
      <c r="S79" s="23"/>
      <c r="T79" s="23"/>
      <c r="U79" s="23"/>
      <c r="V79" s="23"/>
      <c r="W79" s="23"/>
      <c r="X79" s="23"/>
      <c r="Y79" s="23"/>
      <c r="Z79" s="23"/>
      <c r="AA79" s="23"/>
      <c r="AB79" s="65"/>
    </row>
    <row r="80" spans="2:29" ht="15" customHeight="1" x14ac:dyDescent="0.3">
      <c r="B80" s="63"/>
      <c r="C80" s="432" t="s">
        <v>78</v>
      </c>
      <c r="D80" s="432"/>
      <c r="F80" s="241">
        <v>0</v>
      </c>
      <c r="H80" s="253">
        <v>0</v>
      </c>
      <c r="J80" s="8"/>
      <c r="K80" s="9">
        <f>IF(L81&gt;0,L81/$K$6,0)</f>
        <v>0</v>
      </c>
      <c r="L80" s="20">
        <f>F80*H80</f>
        <v>0</v>
      </c>
      <c r="M80" s="65"/>
      <c r="O80" s="63"/>
      <c r="P80" s="244">
        <v>0</v>
      </c>
      <c r="Q80" s="244">
        <v>0</v>
      </c>
      <c r="R80" s="244">
        <v>0</v>
      </c>
      <c r="S80" s="244">
        <v>0</v>
      </c>
      <c r="T80" s="244">
        <v>0</v>
      </c>
      <c r="U80" s="244">
        <v>0</v>
      </c>
      <c r="V80" s="244">
        <v>0</v>
      </c>
      <c r="W80" s="244">
        <v>0</v>
      </c>
      <c r="X80" s="244">
        <v>0</v>
      </c>
      <c r="Y80" s="244">
        <v>0</v>
      </c>
      <c r="Z80" s="244">
        <v>0</v>
      </c>
      <c r="AA80" s="244">
        <v>0</v>
      </c>
      <c r="AB80" s="18"/>
      <c r="AC80" s="52">
        <f>SUM(P80:AA80)</f>
        <v>0</v>
      </c>
    </row>
    <row r="81" spans="2:29" ht="5.0999999999999996" customHeight="1" thickBot="1" x14ac:dyDescent="0.35">
      <c r="B81" s="66"/>
      <c r="C81" s="6"/>
      <c r="D81" s="6"/>
      <c r="E81" s="6"/>
      <c r="F81" s="6"/>
      <c r="G81" s="6"/>
      <c r="H81" s="6"/>
      <c r="I81" s="6"/>
      <c r="J81" s="6"/>
      <c r="K81" s="6"/>
      <c r="L81" s="6"/>
      <c r="M81" s="67"/>
      <c r="O81" s="66"/>
      <c r="P81" s="6"/>
      <c r="Q81" s="6"/>
      <c r="R81" s="6"/>
      <c r="S81" s="6"/>
      <c r="T81" s="6"/>
      <c r="U81" s="6"/>
      <c r="V81" s="6"/>
      <c r="W81" s="6"/>
      <c r="X81" s="6"/>
      <c r="Y81" s="6"/>
      <c r="Z81" s="6"/>
      <c r="AA81" s="6"/>
      <c r="AB81" s="67"/>
    </row>
    <row r="83" spans="2:29" ht="15" customHeight="1" thickBot="1" x14ac:dyDescent="0.35">
      <c r="C83" s="2" t="s">
        <v>48</v>
      </c>
      <c r="D83" s="5"/>
    </row>
    <row r="84" spans="2:29" ht="15" customHeight="1" x14ac:dyDescent="0.3">
      <c r="B84" s="58"/>
      <c r="C84" s="59"/>
      <c r="D84" s="59"/>
      <c r="E84" s="59"/>
      <c r="F84" s="60" t="s">
        <v>59</v>
      </c>
      <c r="G84" s="59"/>
      <c r="H84" s="60"/>
      <c r="I84" s="59"/>
      <c r="J84" s="60" t="s">
        <v>62</v>
      </c>
      <c r="K84" s="60" t="s">
        <v>64</v>
      </c>
      <c r="L84" s="60" t="s">
        <v>430</v>
      </c>
      <c r="M84" s="62"/>
      <c r="O84" s="58"/>
      <c r="P84" s="431" t="s">
        <v>140</v>
      </c>
      <c r="Q84" s="431"/>
      <c r="R84" s="431"/>
      <c r="S84" s="431"/>
      <c r="T84" s="431"/>
      <c r="U84" s="431"/>
      <c r="V84" s="431"/>
      <c r="W84" s="431"/>
      <c r="X84" s="431"/>
      <c r="Y84" s="431"/>
      <c r="Z84" s="431"/>
      <c r="AA84" s="431"/>
      <c r="AB84" s="78"/>
    </row>
    <row r="85" spans="2:29" ht="15" customHeight="1" x14ac:dyDescent="0.3">
      <c r="B85" s="63"/>
      <c r="C85" s="11"/>
      <c r="D85" s="11"/>
      <c r="E85" s="11"/>
      <c r="F85" s="64" t="s">
        <v>60</v>
      </c>
      <c r="G85" s="11"/>
      <c r="H85" s="79" t="s">
        <v>61</v>
      </c>
      <c r="I85" s="11"/>
      <c r="J85" s="64" t="s">
        <v>63</v>
      </c>
      <c r="K85" s="64" t="s">
        <v>60</v>
      </c>
      <c r="L85" s="64" t="s">
        <v>431</v>
      </c>
      <c r="M85" s="65"/>
      <c r="O85" s="63"/>
      <c r="P85" s="79" t="s">
        <v>101</v>
      </c>
      <c r="Q85" s="79" t="s">
        <v>102</v>
      </c>
      <c r="R85" s="79" t="s">
        <v>103</v>
      </c>
      <c r="S85" s="79" t="s">
        <v>104</v>
      </c>
      <c r="T85" s="79" t="s">
        <v>105</v>
      </c>
      <c r="U85" s="79" t="s">
        <v>106</v>
      </c>
      <c r="V85" s="79" t="s">
        <v>107</v>
      </c>
      <c r="W85" s="79" t="s">
        <v>108</v>
      </c>
      <c r="X85" s="79" t="s">
        <v>109</v>
      </c>
      <c r="Y85" s="79" t="s">
        <v>110</v>
      </c>
      <c r="Z85" s="79" t="s">
        <v>111</v>
      </c>
      <c r="AA85" s="79" t="s">
        <v>112</v>
      </c>
      <c r="AB85" s="80"/>
    </row>
    <row r="86" spans="2:29" ht="5.0999999999999996" customHeight="1" x14ac:dyDescent="0.3">
      <c r="B86" s="63"/>
      <c r="F86" s="71"/>
      <c r="H86" s="70"/>
      <c r="J86" s="71"/>
      <c r="K86" s="71"/>
      <c r="M86" s="65"/>
      <c r="O86" s="63"/>
      <c r="AB86" s="80"/>
    </row>
    <row r="87" spans="2:29" ht="15" customHeight="1" x14ac:dyDescent="0.3">
      <c r="B87" s="63"/>
      <c r="C87" s="435" t="s">
        <v>313</v>
      </c>
      <c r="D87" s="436"/>
      <c r="F87" s="71"/>
      <c r="H87" s="70"/>
      <c r="J87" s="71"/>
      <c r="K87" s="71"/>
      <c r="L87" s="20"/>
      <c r="M87" s="65"/>
      <c r="O87" s="63"/>
      <c r="P87" s="23"/>
      <c r="Q87" s="23"/>
      <c r="R87" s="23"/>
      <c r="S87" s="23"/>
      <c r="T87" s="23"/>
      <c r="U87" s="23"/>
      <c r="V87" s="23"/>
      <c r="W87" s="23"/>
      <c r="X87" s="23"/>
      <c r="Y87" s="23"/>
      <c r="Z87" s="23"/>
      <c r="AA87" s="23"/>
      <c r="AB87" s="80"/>
    </row>
    <row r="88" spans="2:29" ht="15" customHeight="1" x14ac:dyDescent="0.3">
      <c r="B88" s="63"/>
      <c r="C88" s="434" t="s">
        <v>48</v>
      </c>
      <c r="D88" s="434"/>
      <c r="F88" s="241">
        <v>0.25</v>
      </c>
      <c r="H88" s="258" t="s">
        <v>421</v>
      </c>
      <c r="J88" s="253">
        <v>0</v>
      </c>
      <c r="K88" s="109">
        <f>F88*J88</f>
        <v>0</v>
      </c>
      <c r="L88" s="20">
        <f>K88*$K$6</f>
        <v>0</v>
      </c>
      <c r="M88" s="65"/>
      <c r="O88" s="63"/>
      <c r="P88" s="244">
        <v>0</v>
      </c>
      <c r="Q88" s="244">
        <v>0</v>
      </c>
      <c r="R88" s="244">
        <v>0</v>
      </c>
      <c r="S88" s="244">
        <v>0</v>
      </c>
      <c r="T88" s="244">
        <v>0</v>
      </c>
      <c r="U88" s="244">
        <v>0</v>
      </c>
      <c r="V88" s="244">
        <v>0</v>
      </c>
      <c r="W88" s="244">
        <v>0</v>
      </c>
      <c r="X88" s="244">
        <v>0</v>
      </c>
      <c r="Y88" s="244">
        <v>0</v>
      </c>
      <c r="Z88" s="244">
        <v>0</v>
      </c>
      <c r="AA88" s="244">
        <v>0</v>
      </c>
      <c r="AB88" s="18"/>
      <c r="AC88" s="52">
        <f>SUM(P88:AA88)</f>
        <v>0</v>
      </c>
    </row>
    <row r="89" spans="2:29" ht="15" customHeight="1" x14ac:dyDescent="0.3">
      <c r="B89" s="63"/>
      <c r="C89" s="259"/>
      <c r="D89" s="260" t="s">
        <v>93</v>
      </c>
      <c r="F89" s="241">
        <v>0</v>
      </c>
      <c r="H89" s="7" t="s">
        <v>4</v>
      </c>
      <c r="J89" s="253">
        <v>0</v>
      </c>
      <c r="K89" s="109">
        <f>F89*J89</f>
        <v>0</v>
      </c>
      <c r="L89" s="20">
        <f>K89*$K$6</f>
        <v>0</v>
      </c>
      <c r="M89" s="65"/>
      <c r="O89" s="63"/>
      <c r="P89" s="244">
        <v>0</v>
      </c>
      <c r="Q89" s="244">
        <v>0</v>
      </c>
      <c r="R89" s="244">
        <v>0</v>
      </c>
      <c r="S89" s="244">
        <v>0</v>
      </c>
      <c r="T89" s="244">
        <v>0</v>
      </c>
      <c r="U89" s="244">
        <v>0</v>
      </c>
      <c r="V89" s="244">
        <v>0</v>
      </c>
      <c r="W89" s="244">
        <v>0</v>
      </c>
      <c r="X89" s="244">
        <v>0</v>
      </c>
      <c r="Y89" s="244">
        <v>0</v>
      </c>
      <c r="Z89" s="244">
        <v>0</v>
      </c>
      <c r="AA89" s="244">
        <v>0</v>
      </c>
      <c r="AB89" s="18"/>
      <c r="AC89" s="52">
        <f>SUM(P89:AA89)</f>
        <v>0</v>
      </c>
    </row>
    <row r="90" spans="2:29" ht="15" customHeight="1" x14ac:dyDescent="0.3">
      <c r="B90" s="63"/>
      <c r="C90" s="435" t="s">
        <v>313</v>
      </c>
      <c r="D90" s="436"/>
      <c r="F90" s="71"/>
      <c r="H90" s="70"/>
      <c r="J90" s="71"/>
      <c r="K90" s="110"/>
      <c r="L90" s="110"/>
      <c r="M90" s="65"/>
      <c r="O90" s="63"/>
      <c r="P90" s="23"/>
      <c r="Q90" s="23"/>
      <c r="R90" s="23"/>
      <c r="S90" s="23"/>
      <c r="T90" s="23"/>
      <c r="U90" s="23"/>
      <c r="V90" s="23"/>
      <c r="W90" s="23"/>
      <c r="X90" s="23"/>
      <c r="Y90" s="23"/>
      <c r="Z90" s="23"/>
      <c r="AA90" s="23"/>
      <c r="AB90" s="18"/>
      <c r="AC90" s="52"/>
    </row>
    <row r="91" spans="2:29" ht="15" customHeight="1" x14ac:dyDescent="0.3">
      <c r="B91" s="63"/>
      <c r="C91" s="434" t="s">
        <v>48</v>
      </c>
      <c r="D91" s="434"/>
      <c r="F91" s="241">
        <v>0.25</v>
      </c>
      <c r="H91" s="258" t="s">
        <v>421</v>
      </c>
      <c r="J91" s="253">
        <v>0</v>
      </c>
      <c r="K91" s="109">
        <f>F91*J91</f>
        <v>0</v>
      </c>
      <c r="L91" s="20">
        <f>K91*$K$6</f>
        <v>0</v>
      </c>
      <c r="M91" s="65"/>
      <c r="O91" s="63"/>
      <c r="P91" s="244">
        <v>0</v>
      </c>
      <c r="Q91" s="244">
        <v>0</v>
      </c>
      <c r="R91" s="244">
        <v>0</v>
      </c>
      <c r="S91" s="244">
        <v>0</v>
      </c>
      <c r="T91" s="244">
        <v>0</v>
      </c>
      <c r="U91" s="244">
        <v>0</v>
      </c>
      <c r="V91" s="244">
        <v>0</v>
      </c>
      <c r="W91" s="244">
        <v>0</v>
      </c>
      <c r="X91" s="244">
        <v>0</v>
      </c>
      <c r="Y91" s="244">
        <v>0</v>
      </c>
      <c r="Z91" s="244">
        <v>0</v>
      </c>
      <c r="AA91" s="244">
        <v>0</v>
      </c>
      <c r="AB91" s="18"/>
      <c r="AC91" s="52">
        <f>SUM(P91:AA91)</f>
        <v>0</v>
      </c>
    </row>
    <row r="92" spans="2:29" ht="15" customHeight="1" x14ac:dyDescent="0.3">
      <c r="B92" s="63"/>
      <c r="C92" s="259"/>
      <c r="D92" s="260" t="s">
        <v>93</v>
      </c>
      <c r="F92" s="241">
        <v>0</v>
      </c>
      <c r="H92" s="7" t="s">
        <v>4</v>
      </c>
      <c r="J92" s="253">
        <v>0</v>
      </c>
      <c r="K92" s="109">
        <f>F92*J92</f>
        <v>0</v>
      </c>
      <c r="L92" s="20">
        <f>K92*$K$6</f>
        <v>0</v>
      </c>
      <c r="M92" s="65"/>
      <c r="O92" s="63"/>
      <c r="P92" s="244">
        <v>0</v>
      </c>
      <c r="Q92" s="244">
        <v>0</v>
      </c>
      <c r="R92" s="244">
        <v>0</v>
      </c>
      <c r="S92" s="244">
        <v>0</v>
      </c>
      <c r="T92" s="244">
        <v>0</v>
      </c>
      <c r="U92" s="244">
        <v>0</v>
      </c>
      <c r="V92" s="244">
        <v>0</v>
      </c>
      <c r="W92" s="244">
        <v>0</v>
      </c>
      <c r="X92" s="244">
        <v>0</v>
      </c>
      <c r="Y92" s="244">
        <v>0</v>
      </c>
      <c r="Z92" s="244">
        <v>0</v>
      </c>
      <c r="AA92" s="244">
        <v>0</v>
      </c>
      <c r="AB92" s="18"/>
      <c r="AC92" s="52">
        <f>SUM(P92:AA92)</f>
        <v>0</v>
      </c>
    </row>
    <row r="93" spans="2:29" ht="15" customHeight="1" x14ac:dyDescent="0.3">
      <c r="B93" s="63"/>
      <c r="C93" s="435" t="s">
        <v>313</v>
      </c>
      <c r="D93" s="436"/>
      <c r="F93" s="71"/>
      <c r="H93" s="70"/>
      <c r="J93" s="71"/>
      <c r="K93" s="110"/>
      <c r="L93" s="110"/>
      <c r="M93" s="65"/>
      <c r="O93" s="63"/>
      <c r="P93" s="23"/>
      <c r="Q93" s="23"/>
      <c r="R93" s="23"/>
      <c r="S93" s="23"/>
      <c r="T93" s="23"/>
      <c r="U93" s="23"/>
      <c r="V93" s="23"/>
      <c r="W93" s="23"/>
      <c r="X93" s="23"/>
      <c r="Y93" s="23"/>
      <c r="Z93" s="23"/>
      <c r="AA93" s="23"/>
      <c r="AB93" s="18"/>
      <c r="AC93" s="52"/>
    </row>
    <row r="94" spans="2:29" ht="15" customHeight="1" x14ac:dyDescent="0.3">
      <c r="B94" s="63"/>
      <c r="C94" s="434" t="s">
        <v>48</v>
      </c>
      <c r="D94" s="434"/>
      <c r="F94" s="241">
        <v>0.25</v>
      </c>
      <c r="H94" s="258" t="s">
        <v>421</v>
      </c>
      <c r="J94" s="253">
        <v>0</v>
      </c>
      <c r="K94" s="109">
        <f>F94*J94</f>
        <v>0</v>
      </c>
      <c r="L94" s="20">
        <f>K94*$K$6</f>
        <v>0</v>
      </c>
      <c r="M94" s="65"/>
      <c r="O94" s="63"/>
      <c r="P94" s="244">
        <v>0</v>
      </c>
      <c r="Q94" s="244">
        <v>0</v>
      </c>
      <c r="R94" s="244">
        <v>0</v>
      </c>
      <c r="S94" s="244">
        <v>0</v>
      </c>
      <c r="T94" s="244">
        <v>0</v>
      </c>
      <c r="U94" s="244">
        <v>0</v>
      </c>
      <c r="V94" s="244">
        <v>0</v>
      </c>
      <c r="W94" s="244">
        <v>0</v>
      </c>
      <c r="X94" s="244">
        <v>0</v>
      </c>
      <c r="Y94" s="244">
        <v>0</v>
      </c>
      <c r="Z94" s="244">
        <v>0</v>
      </c>
      <c r="AA94" s="244">
        <v>0</v>
      </c>
      <c r="AB94" s="18"/>
      <c r="AC94" s="52">
        <f>SUM(P94:AA94)</f>
        <v>0</v>
      </c>
    </row>
    <row r="95" spans="2:29" ht="15" customHeight="1" x14ac:dyDescent="0.3">
      <c r="B95" s="63"/>
      <c r="C95" s="259"/>
      <c r="D95" s="260" t="s">
        <v>93</v>
      </c>
      <c r="F95" s="241">
        <v>0</v>
      </c>
      <c r="H95" s="7" t="s">
        <v>4</v>
      </c>
      <c r="J95" s="253">
        <v>0</v>
      </c>
      <c r="K95" s="109">
        <f>F95*J95</f>
        <v>0</v>
      </c>
      <c r="L95" s="20">
        <f>K95*$K$6</f>
        <v>0</v>
      </c>
      <c r="M95" s="65"/>
      <c r="O95" s="63"/>
      <c r="P95" s="244">
        <v>0</v>
      </c>
      <c r="Q95" s="244">
        <v>0</v>
      </c>
      <c r="R95" s="244">
        <v>0</v>
      </c>
      <c r="S95" s="244">
        <v>0</v>
      </c>
      <c r="T95" s="244">
        <v>0</v>
      </c>
      <c r="U95" s="244">
        <v>0</v>
      </c>
      <c r="V95" s="244">
        <v>0</v>
      </c>
      <c r="W95" s="244">
        <v>0</v>
      </c>
      <c r="X95" s="244">
        <v>0</v>
      </c>
      <c r="Y95" s="244">
        <v>0</v>
      </c>
      <c r="Z95" s="244">
        <v>0</v>
      </c>
      <c r="AA95" s="244">
        <v>0</v>
      </c>
      <c r="AB95" s="18"/>
      <c r="AC95" s="52">
        <f>SUM(P95:AA95)</f>
        <v>0</v>
      </c>
    </row>
    <row r="96" spans="2:29" ht="15" customHeight="1" x14ac:dyDescent="0.3">
      <c r="B96" s="63"/>
      <c r="C96" s="435" t="s">
        <v>313</v>
      </c>
      <c r="D96" s="436"/>
      <c r="F96" s="71"/>
      <c r="H96" s="70"/>
      <c r="J96" s="71"/>
      <c r="K96" s="110"/>
      <c r="L96" s="110"/>
      <c r="M96" s="65"/>
      <c r="O96" s="63"/>
      <c r="P96" s="23"/>
      <c r="Q96" s="23"/>
      <c r="R96" s="23"/>
      <c r="S96" s="23"/>
      <c r="T96" s="23"/>
      <c r="U96" s="23"/>
      <c r="V96" s="23"/>
      <c r="W96" s="23"/>
      <c r="X96" s="23"/>
      <c r="Y96" s="23"/>
      <c r="Z96" s="23"/>
      <c r="AA96" s="23"/>
      <c r="AB96" s="18"/>
      <c r="AC96" s="52"/>
    </row>
    <row r="97" spans="2:29" ht="15" customHeight="1" x14ac:dyDescent="0.3">
      <c r="B97" s="63"/>
      <c r="C97" s="434" t="s">
        <v>48</v>
      </c>
      <c r="D97" s="434"/>
      <c r="F97" s="241">
        <v>0.25</v>
      </c>
      <c r="H97" s="258" t="s">
        <v>421</v>
      </c>
      <c r="J97" s="253">
        <v>0</v>
      </c>
      <c r="K97" s="109">
        <f>F97*J97</f>
        <v>0</v>
      </c>
      <c r="L97" s="20">
        <f>K97*$K$6</f>
        <v>0</v>
      </c>
      <c r="M97" s="65"/>
      <c r="O97" s="63"/>
      <c r="P97" s="244">
        <v>0</v>
      </c>
      <c r="Q97" s="244">
        <v>0</v>
      </c>
      <c r="R97" s="244">
        <v>0</v>
      </c>
      <c r="S97" s="244">
        <v>0</v>
      </c>
      <c r="T97" s="244">
        <v>0</v>
      </c>
      <c r="U97" s="244">
        <v>0</v>
      </c>
      <c r="V97" s="244">
        <v>0</v>
      </c>
      <c r="W97" s="244">
        <v>0</v>
      </c>
      <c r="X97" s="244">
        <v>0</v>
      </c>
      <c r="Y97" s="244">
        <v>0</v>
      </c>
      <c r="Z97" s="244">
        <v>0</v>
      </c>
      <c r="AA97" s="244">
        <v>0</v>
      </c>
      <c r="AB97" s="18"/>
      <c r="AC97" s="52">
        <f>SUM(P97:AA97)</f>
        <v>0</v>
      </c>
    </row>
    <row r="98" spans="2:29" ht="15" customHeight="1" x14ac:dyDescent="0.3">
      <c r="B98" s="63"/>
      <c r="C98" s="259"/>
      <c r="D98" s="260" t="s">
        <v>93</v>
      </c>
      <c r="F98" s="241">
        <v>0</v>
      </c>
      <c r="H98" s="7" t="s">
        <v>4</v>
      </c>
      <c r="J98" s="253">
        <v>0</v>
      </c>
      <c r="K98" s="109">
        <f>F98*J98</f>
        <v>0</v>
      </c>
      <c r="L98" s="20">
        <f>K98*$K$6</f>
        <v>0</v>
      </c>
      <c r="M98" s="65"/>
      <c r="O98" s="63"/>
      <c r="P98" s="244">
        <v>0</v>
      </c>
      <c r="Q98" s="244">
        <v>0</v>
      </c>
      <c r="R98" s="244">
        <v>0</v>
      </c>
      <c r="S98" s="244">
        <v>0</v>
      </c>
      <c r="T98" s="244">
        <v>0</v>
      </c>
      <c r="U98" s="244">
        <v>0</v>
      </c>
      <c r="V98" s="244">
        <v>0</v>
      </c>
      <c r="W98" s="244">
        <v>0</v>
      </c>
      <c r="X98" s="244">
        <v>0</v>
      </c>
      <c r="Y98" s="244">
        <v>0</v>
      </c>
      <c r="Z98" s="244">
        <v>0</v>
      </c>
      <c r="AA98" s="244">
        <v>0</v>
      </c>
      <c r="AB98" s="18"/>
      <c r="AC98" s="52">
        <f>SUM(P98:AA98)</f>
        <v>0</v>
      </c>
    </row>
    <row r="99" spans="2:29" ht="5.0999999999999996" customHeight="1" thickBot="1" x14ac:dyDescent="0.35">
      <c r="B99" s="63"/>
      <c r="C99" s="10"/>
      <c r="D99" s="10"/>
      <c r="E99" s="10"/>
      <c r="F99" s="10"/>
      <c r="G99" s="10"/>
      <c r="H99" s="10"/>
      <c r="I99" s="10"/>
      <c r="J99" s="10"/>
      <c r="K99" s="10"/>
      <c r="L99" s="10"/>
      <c r="M99" s="65"/>
      <c r="O99" s="66"/>
      <c r="P99" s="6"/>
      <c r="Q99" s="6"/>
      <c r="R99" s="6"/>
      <c r="S99" s="6"/>
      <c r="T99" s="6"/>
      <c r="U99" s="6"/>
      <c r="V99" s="6"/>
      <c r="W99" s="6"/>
      <c r="X99" s="6"/>
      <c r="Y99" s="6"/>
      <c r="Z99" s="6"/>
      <c r="AA99" s="6"/>
      <c r="AB99" s="67"/>
    </row>
    <row r="100" spans="2:29" ht="15" customHeight="1" thickTop="1" thickBot="1" x14ac:dyDescent="0.35">
      <c r="B100" s="66"/>
      <c r="C100" s="6" t="s">
        <v>75</v>
      </c>
      <c r="D100" s="6"/>
      <c r="E100" s="6"/>
      <c r="F100" s="6"/>
      <c r="G100" s="6"/>
      <c r="H100" s="6"/>
      <c r="I100" s="6"/>
      <c r="J100" s="6"/>
      <c r="K100" s="72">
        <f>SUM(K88:K99)</f>
        <v>0</v>
      </c>
      <c r="L100" s="129">
        <f>SUM(L88:L99)</f>
        <v>0</v>
      </c>
      <c r="M100" s="67"/>
    </row>
    <row r="102" spans="2:29" ht="15" customHeight="1" thickBot="1" x14ac:dyDescent="0.35">
      <c r="C102" s="2" t="s">
        <v>52</v>
      </c>
      <c r="D102" s="5"/>
    </row>
    <row r="103" spans="2:29" ht="15" customHeight="1" x14ac:dyDescent="0.3">
      <c r="B103" s="58"/>
      <c r="C103" s="59"/>
      <c r="D103" s="59"/>
      <c r="E103" s="59"/>
      <c r="F103" s="60" t="s">
        <v>59</v>
      </c>
      <c r="G103" s="59"/>
      <c r="H103" s="60"/>
      <c r="I103" s="59"/>
      <c r="J103" s="60" t="s">
        <v>62</v>
      </c>
      <c r="K103" s="60" t="s">
        <v>64</v>
      </c>
      <c r="L103" s="60" t="s">
        <v>430</v>
      </c>
      <c r="M103" s="62"/>
      <c r="O103" s="58"/>
      <c r="P103" s="431" t="s">
        <v>140</v>
      </c>
      <c r="Q103" s="431"/>
      <c r="R103" s="431"/>
      <c r="S103" s="431"/>
      <c r="T103" s="431"/>
      <c r="U103" s="431"/>
      <c r="V103" s="431"/>
      <c r="W103" s="431"/>
      <c r="X103" s="431"/>
      <c r="Y103" s="431"/>
      <c r="Z103" s="431"/>
      <c r="AA103" s="431"/>
      <c r="AB103" s="78"/>
    </row>
    <row r="104" spans="2:29" ht="15" customHeight="1" x14ac:dyDescent="0.3">
      <c r="B104" s="63"/>
      <c r="C104" s="11"/>
      <c r="D104" s="11"/>
      <c r="E104" s="11"/>
      <c r="F104" s="64" t="s">
        <v>60</v>
      </c>
      <c r="G104" s="11"/>
      <c r="H104" s="79" t="s">
        <v>61</v>
      </c>
      <c r="I104" s="11"/>
      <c r="J104" s="64" t="s">
        <v>63</v>
      </c>
      <c r="K104" s="64" t="s">
        <v>60</v>
      </c>
      <c r="L104" s="64" t="s">
        <v>431</v>
      </c>
      <c r="M104" s="65"/>
      <c r="O104" s="63"/>
      <c r="P104" s="79" t="s">
        <v>101</v>
      </c>
      <c r="Q104" s="79" t="s">
        <v>102</v>
      </c>
      <c r="R104" s="79" t="s">
        <v>103</v>
      </c>
      <c r="S104" s="79" t="s">
        <v>104</v>
      </c>
      <c r="T104" s="79" t="s">
        <v>105</v>
      </c>
      <c r="U104" s="79" t="s">
        <v>106</v>
      </c>
      <c r="V104" s="79" t="s">
        <v>107</v>
      </c>
      <c r="W104" s="79" t="s">
        <v>108</v>
      </c>
      <c r="X104" s="79" t="s">
        <v>109</v>
      </c>
      <c r="Y104" s="79" t="s">
        <v>110</v>
      </c>
      <c r="Z104" s="79" t="s">
        <v>111</v>
      </c>
      <c r="AA104" s="79" t="s">
        <v>112</v>
      </c>
      <c r="AB104" s="80"/>
    </row>
    <row r="105" spans="2:29" ht="5.0999999999999996" customHeight="1" x14ac:dyDescent="0.3">
      <c r="B105" s="63"/>
      <c r="F105" s="71"/>
      <c r="H105" s="70"/>
      <c r="J105" s="71"/>
      <c r="K105" s="71"/>
      <c r="M105" s="65"/>
      <c r="O105" s="63"/>
      <c r="AB105" s="80"/>
    </row>
    <row r="106" spans="2:29" ht="15" customHeight="1" x14ac:dyDescent="0.3">
      <c r="B106" s="63"/>
      <c r="C106" s="450" t="s">
        <v>551</v>
      </c>
      <c r="D106" s="450"/>
      <c r="K106" s="9">
        <f>Chemicals!BB22</f>
        <v>0</v>
      </c>
      <c r="L106" s="20">
        <f t="shared" ref="L106:L116" si="2">K106*$K$6</f>
        <v>0</v>
      </c>
      <c r="M106" s="65"/>
      <c r="O106" s="63"/>
      <c r="P106" s="244">
        <v>0</v>
      </c>
      <c r="Q106" s="244">
        <v>0</v>
      </c>
      <c r="R106" s="244">
        <v>0</v>
      </c>
      <c r="S106" s="244">
        <v>0</v>
      </c>
      <c r="T106" s="244">
        <v>0</v>
      </c>
      <c r="U106" s="244">
        <v>0</v>
      </c>
      <c r="V106" s="244">
        <v>0</v>
      </c>
      <c r="W106" s="244">
        <v>0</v>
      </c>
      <c r="X106" s="244">
        <v>0</v>
      </c>
      <c r="Y106" s="244">
        <v>0</v>
      </c>
      <c r="Z106" s="244">
        <v>0</v>
      </c>
      <c r="AA106" s="244">
        <v>0</v>
      </c>
      <c r="AB106" s="18"/>
      <c r="AC106" s="52">
        <f>SUM(P106:AA106)</f>
        <v>0</v>
      </c>
    </row>
    <row r="107" spans="2:29" ht="15" customHeight="1" x14ac:dyDescent="0.3">
      <c r="B107" s="63"/>
      <c r="C107" s="259"/>
      <c r="D107" s="260" t="s">
        <v>423</v>
      </c>
      <c r="K107" s="253">
        <v>0</v>
      </c>
      <c r="L107" s="20">
        <f t="shared" si="2"/>
        <v>0</v>
      </c>
      <c r="M107" s="65"/>
      <c r="O107" s="63"/>
      <c r="P107" s="244">
        <v>0</v>
      </c>
      <c r="Q107" s="244">
        <v>0</v>
      </c>
      <c r="R107" s="244">
        <v>0</v>
      </c>
      <c r="S107" s="244">
        <v>0</v>
      </c>
      <c r="T107" s="244">
        <v>0</v>
      </c>
      <c r="U107" s="244">
        <v>0</v>
      </c>
      <c r="V107" s="244">
        <v>0</v>
      </c>
      <c r="W107" s="244">
        <v>0</v>
      </c>
      <c r="X107" s="244">
        <v>0</v>
      </c>
      <c r="Y107" s="244">
        <v>0</v>
      </c>
      <c r="Z107" s="244">
        <v>0</v>
      </c>
      <c r="AA107" s="244">
        <v>0</v>
      </c>
      <c r="AB107" s="18"/>
      <c r="AC107" s="52">
        <f>SUM(P107:AA107)</f>
        <v>0</v>
      </c>
    </row>
    <row r="108" spans="2:29" ht="15" customHeight="1" x14ac:dyDescent="0.3">
      <c r="B108" s="63"/>
      <c r="C108" s="449"/>
      <c r="D108" s="449"/>
      <c r="F108" s="7"/>
      <c r="H108" s="261"/>
      <c r="J108" s="7"/>
      <c r="K108" s="9"/>
      <c r="L108" s="9"/>
      <c r="M108" s="65"/>
      <c r="O108" s="63"/>
      <c r="P108" s="89"/>
      <c r="Q108" s="89"/>
      <c r="R108" s="89"/>
      <c r="S108" s="89"/>
      <c r="T108" s="89"/>
      <c r="U108" s="89"/>
      <c r="V108" s="89"/>
      <c r="W108" s="89"/>
      <c r="X108" s="89"/>
      <c r="Y108" s="89"/>
      <c r="Z108" s="89"/>
      <c r="AA108" s="89"/>
      <c r="AB108" s="18"/>
      <c r="AC108" s="52"/>
    </row>
    <row r="109" spans="2:29" ht="15" customHeight="1" x14ac:dyDescent="0.3">
      <c r="B109" s="63"/>
      <c r="C109" s="450" t="s">
        <v>552</v>
      </c>
      <c r="D109" s="450"/>
      <c r="K109" s="9">
        <f>Chemicals!BB38</f>
        <v>0</v>
      </c>
      <c r="L109" s="20">
        <f t="shared" si="2"/>
        <v>0</v>
      </c>
      <c r="M109" s="65"/>
      <c r="O109" s="63"/>
      <c r="P109" s="244">
        <v>0</v>
      </c>
      <c r="Q109" s="244">
        <v>0</v>
      </c>
      <c r="R109" s="244">
        <v>0</v>
      </c>
      <c r="S109" s="244">
        <v>0</v>
      </c>
      <c r="T109" s="244">
        <v>0</v>
      </c>
      <c r="U109" s="244">
        <v>0</v>
      </c>
      <c r="V109" s="244">
        <v>0</v>
      </c>
      <c r="W109" s="244">
        <v>0</v>
      </c>
      <c r="X109" s="244">
        <v>0</v>
      </c>
      <c r="Y109" s="244">
        <v>0</v>
      </c>
      <c r="Z109" s="244">
        <v>0</v>
      </c>
      <c r="AA109" s="244">
        <v>0</v>
      </c>
      <c r="AB109" s="18"/>
      <c r="AC109" s="52">
        <f>SUM(P109:AA109)</f>
        <v>0</v>
      </c>
    </row>
    <row r="110" spans="2:29" ht="15" customHeight="1" x14ac:dyDescent="0.3">
      <c r="B110" s="63"/>
      <c r="C110" s="259"/>
      <c r="D110" s="260" t="s">
        <v>423</v>
      </c>
      <c r="K110" s="253">
        <v>0</v>
      </c>
      <c r="L110" s="20">
        <f t="shared" si="2"/>
        <v>0</v>
      </c>
      <c r="M110" s="65"/>
      <c r="O110" s="63"/>
      <c r="P110" s="244">
        <v>0</v>
      </c>
      <c r="Q110" s="244">
        <v>0</v>
      </c>
      <c r="R110" s="244">
        <v>0</v>
      </c>
      <c r="S110" s="244">
        <v>0</v>
      </c>
      <c r="T110" s="244">
        <v>0</v>
      </c>
      <c r="U110" s="244">
        <v>0</v>
      </c>
      <c r="V110" s="244">
        <v>0</v>
      </c>
      <c r="W110" s="244">
        <v>0</v>
      </c>
      <c r="X110" s="244">
        <v>0</v>
      </c>
      <c r="Y110" s="244">
        <v>0</v>
      </c>
      <c r="Z110" s="244">
        <v>0</v>
      </c>
      <c r="AA110" s="244">
        <v>0</v>
      </c>
      <c r="AB110" s="18"/>
      <c r="AC110" s="52">
        <f>SUM(P110:AA110)</f>
        <v>0</v>
      </c>
    </row>
    <row r="111" spans="2:29" ht="15" customHeight="1" x14ac:dyDescent="0.3">
      <c r="B111" s="63"/>
      <c r="C111" s="449"/>
      <c r="D111" s="449"/>
      <c r="F111" s="7"/>
      <c r="H111" s="261"/>
      <c r="J111" s="7"/>
      <c r="K111" s="9"/>
      <c r="L111" s="20"/>
      <c r="M111" s="65"/>
      <c r="O111" s="63"/>
      <c r="P111" s="89"/>
      <c r="Q111" s="89"/>
      <c r="R111" s="89"/>
      <c r="S111" s="89"/>
      <c r="T111" s="89"/>
      <c r="U111" s="89"/>
      <c r="V111" s="89"/>
      <c r="W111" s="89"/>
      <c r="X111" s="89"/>
      <c r="Y111" s="89"/>
      <c r="Z111" s="89"/>
      <c r="AA111" s="89"/>
      <c r="AB111" s="18"/>
      <c r="AC111" s="52"/>
    </row>
    <row r="112" spans="2:29" ht="15" customHeight="1" x14ac:dyDescent="0.3">
      <c r="B112" s="63"/>
      <c r="C112" s="450" t="s">
        <v>553</v>
      </c>
      <c r="D112" s="450"/>
      <c r="K112" s="9">
        <f>Chemicals!BB54</f>
        <v>0</v>
      </c>
      <c r="L112" s="20">
        <f t="shared" si="2"/>
        <v>0</v>
      </c>
      <c r="M112" s="65"/>
      <c r="O112" s="63"/>
      <c r="P112" s="244">
        <v>0</v>
      </c>
      <c r="Q112" s="244">
        <v>0</v>
      </c>
      <c r="R112" s="244">
        <v>0</v>
      </c>
      <c r="S112" s="244">
        <v>0</v>
      </c>
      <c r="T112" s="244">
        <v>0</v>
      </c>
      <c r="U112" s="244">
        <v>0</v>
      </c>
      <c r="V112" s="244">
        <v>0</v>
      </c>
      <c r="W112" s="244">
        <v>0</v>
      </c>
      <c r="X112" s="244">
        <v>0</v>
      </c>
      <c r="Y112" s="244">
        <v>0</v>
      </c>
      <c r="Z112" s="244">
        <v>0</v>
      </c>
      <c r="AA112" s="244">
        <v>0</v>
      </c>
      <c r="AB112" s="18"/>
      <c r="AC112" s="52">
        <f>SUM(P112:AA112)</f>
        <v>0</v>
      </c>
    </row>
    <row r="113" spans="2:29" ht="15" customHeight="1" x14ac:dyDescent="0.3">
      <c r="B113" s="63"/>
      <c r="C113" s="259"/>
      <c r="D113" s="260" t="s">
        <v>423</v>
      </c>
      <c r="K113" s="253">
        <v>0</v>
      </c>
      <c r="L113" s="20">
        <f t="shared" si="2"/>
        <v>0</v>
      </c>
      <c r="M113" s="65"/>
      <c r="O113" s="63"/>
      <c r="P113" s="244">
        <v>0</v>
      </c>
      <c r="Q113" s="244">
        <v>0</v>
      </c>
      <c r="R113" s="244">
        <v>0</v>
      </c>
      <c r="S113" s="244">
        <v>0</v>
      </c>
      <c r="T113" s="244">
        <v>0</v>
      </c>
      <c r="U113" s="244">
        <v>0</v>
      </c>
      <c r="V113" s="244">
        <v>0</v>
      </c>
      <c r="W113" s="244">
        <v>0</v>
      </c>
      <c r="X113" s="244">
        <v>0</v>
      </c>
      <c r="Y113" s="244">
        <v>0</v>
      </c>
      <c r="Z113" s="244">
        <v>0</v>
      </c>
      <c r="AA113" s="244">
        <v>0</v>
      </c>
      <c r="AB113" s="18"/>
      <c r="AC113" s="52">
        <f>SUM(P113:AA113)</f>
        <v>0</v>
      </c>
    </row>
    <row r="114" spans="2:29" ht="15" customHeight="1" x14ac:dyDescent="0.3">
      <c r="B114" s="63"/>
      <c r="C114" s="449"/>
      <c r="D114" s="449"/>
      <c r="F114" s="7"/>
      <c r="H114" s="261"/>
      <c r="J114" s="7"/>
      <c r="K114" s="9"/>
      <c r="L114" s="20"/>
      <c r="M114" s="65"/>
      <c r="O114" s="63"/>
      <c r="P114" s="89"/>
      <c r="Q114" s="89"/>
      <c r="R114" s="89"/>
      <c r="S114" s="89"/>
      <c r="T114" s="89"/>
      <c r="U114" s="89"/>
      <c r="V114" s="89"/>
      <c r="W114" s="89"/>
      <c r="X114" s="89"/>
      <c r="Y114" s="89"/>
      <c r="Z114" s="89"/>
      <c r="AA114" s="89"/>
      <c r="AB114" s="18"/>
      <c r="AC114" s="52"/>
    </row>
    <row r="115" spans="2:29" ht="15" customHeight="1" x14ac:dyDescent="0.3">
      <c r="B115" s="63"/>
      <c r="C115" s="450" t="s">
        <v>554</v>
      </c>
      <c r="D115" s="450"/>
      <c r="K115" s="9">
        <f>Chemicals!BB70</f>
        <v>0</v>
      </c>
      <c r="L115" s="20">
        <f t="shared" si="2"/>
        <v>0</v>
      </c>
      <c r="M115" s="65"/>
      <c r="O115" s="63"/>
      <c r="P115" s="244">
        <v>0</v>
      </c>
      <c r="Q115" s="244">
        <v>0</v>
      </c>
      <c r="R115" s="244">
        <v>0</v>
      </c>
      <c r="S115" s="244">
        <v>0</v>
      </c>
      <c r="T115" s="244">
        <v>0</v>
      </c>
      <c r="U115" s="244">
        <v>0</v>
      </c>
      <c r="V115" s="244">
        <v>0</v>
      </c>
      <c r="W115" s="244">
        <v>0</v>
      </c>
      <c r="X115" s="244">
        <v>0</v>
      </c>
      <c r="Y115" s="244">
        <v>0</v>
      </c>
      <c r="Z115" s="244">
        <v>0</v>
      </c>
      <c r="AA115" s="244">
        <v>0</v>
      </c>
      <c r="AB115" s="18"/>
      <c r="AC115" s="52">
        <f>SUM(P115:AA115)</f>
        <v>0</v>
      </c>
    </row>
    <row r="116" spans="2:29" ht="15" customHeight="1" x14ac:dyDescent="0.3">
      <c r="B116" s="63"/>
      <c r="C116" s="259"/>
      <c r="D116" s="260" t="s">
        <v>423</v>
      </c>
      <c r="K116" s="253">
        <v>0</v>
      </c>
      <c r="L116" s="20">
        <f t="shared" si="2"/>
        <v>0</v>
      </c>
      <c r="M116" s="65"/>
      <c r="O116" s="63"/>
      <c r="P116" s="244">
        <v>0</v>
      </c>
      <c r="Q116" s="244">
        <v>0</v>
      </c>
      <c r="R116" s="244">
        <v>0</v>
      </c>
      <c r="S116" s="244">
        <v>0</v>
      </c>
      <c r="T116" s="244">
        <v>0</v>
      </c>
      <c r="U116" s="244">
        <v>0</v>
      </c>
      <c r="V116" s="244">
        <v>0</v>
      </c>
      <c r="W116" s="244">
        <v>0</v>
      </c>
      <c r="X116" s="244">
        <v>0</v>
      </c>
      <c r="Y116" s="244">
        <v>0</v>
      </c>
      <c r="Z116" s="244">
        <v>0</v>
      </c>
      <c r="AA116" s="244">
        <v>0</v>
      </c>
      <c r="AB116" s="18"/>
      <c r="AC116" s="52">
        <f>SUM(P116:AA116)</f>
        <v>0</v>
      </c>
    </row>
    <row r="117" spans="2:29" ht="5.0999999999999996" customHeight="1" thickBot="1" x14ac:dyDescent="0.35">
      <c r="B117" s="63"/>
      <c r="C117" s="10"/>
      <c r="D117" s="10"/>
      <c r="E117" s="10"/>
      <c r="F117" s="73"/>
      <c r="G117" s="10"/>
      <c r="H117" s="74"/>
      <c r="I117" s="10"/>
      <c r="J117" s="75"/>
      <c r="K117" s="76"/>
      <c r="L117" s="76"/>
      <c r="M117" s="65"/>
      <c r="O117" s="66"/>
      <c r="P117" s="6"/>
      <c r="Q117" s="6"/>
      <c r="R117" s="6"/>
      <c r="S117" s="6"/>
      <c r="T117" s="6"/>
      <c r="U117" s="6"/>
      <c r="V117" s="6"/>
      <c r="W117" s="6"/>
      <c r="X117" s="6"/>
      <c r="Y117" s="6"/>
      <c r="Z117" s="6"/>
      <c r="AA117" s="6"/>
      <c r="AB117" s="67"/>
    </row>
    <row r="118" spans="2:29" ht="15" customHeight="1" thickTop="1" thickBot="1" x14ac:dyDescent="0.35">
      <c r="B118" s="66"/>
      <c r="C118" s="6" t="s">
        <v>75</v>
      </c>
      <c r="D118" s="6"/>
      <c r="E118" s="6"/>
      <c r="F118" s="6"/>
      <c r="G118" s="6"/>
      <c r="H118" s="6"/>
      <c r="I118" s="6"/>
      <c r="J118" s="6"/>
      <c r="K118" s="72">
        <f>SUM(K106:K117)</f>
        <v>0</v>
      </c>
      <c r="L118" s="72">
        <f>SUM(L106:L117)</f>
        <v>0</v>
      </c>
      <c r="M118" s="67"/>
    </row>
    <row r="119" spans="2:29" ht="15" customHeight="1" x14ac:dyDescent="0.3">
      <c r="F119" s="82"/>
      <c r="P119" s="82"/>
    </row>
    <row r="120" spans="2:29" ht="15" customHeight="1" thickBot="1" x14ac:dyDescent="0.35">
      <c r="C120" s="2" t="s">
        <v>67</v>
      </c>
      <c r="D120" s="5"/>
    </row>
    <row r="121" spans="2:29" ht="15" customHeight="1" x14ac:dyDescent="0.3">
      <c r="B121" s="58"/>
      <c r="C121" s="59"/>
      <c r="D121" s="59"/>
      <c r="E121" s="59"/>
      <c r="F121" s="60" t="s">
        <v>59</v>
      </c>
      <c r="G121" s="59"/>
      <c r="H121" s="60"/>
      <c r="I121" s="59"/>
      <c r="J121" s="60" t="s">
        <v>62</v>
      </c>
      <c r="K121" s="60" t="s">
        <v>64</v>
      </c>
      <c r="L121" s="60" t="s">
        <v>430</v>
      </c>
      <c r="M121" s="62"/>
      <c r="O121" s="58"/>
      <c r="P121" s="431" t="s">
        <v>140</v>
      </c>
      <c r="Q121" s="431"/>
      <c r="R121" s="431"/>
      <c r="S121" s="431"/>
      <c r="T121" s="431"/>
      <c r="U121" s="431"/>
      <c r="V121" s="431"/>
      <c r="W121" s="431"/>
      <c r="X121" s="431"/>
      <c r="Y121" s="431"/>
      <c r="Z121" s="431"/>
      <c r="AA121" s="431"/>
      <c r="AB121" s="78"/>
    </row>
    <row r="122" spans="2:29" ht="15" customHeight="1" x14ac:dyDescent="0.3">
      <c r="B122" s="63"/>
      <c r="C122" s="11"/>
      <c r="D122" s="11"/>
      <c r="E122" s="11"/>
      <c r="F122" s="64" t="s">
        <v>60</v>
      </c>
      <c r="G122" s="11"/>
      <c r="H122" s="79" t="s">
        <v>61</v>
      </c>
      <c r="I122" s="11"/>
      <c r="J122" s="64" t="s">
        <v>63</v>
      </c>
      <c r="K122" s="64" t="s">
        <v>60</v>
      </c>
      <c r="L122" s="64" t="s">
        <v>431</v>
      </c>
      <c r="M122" s="65"/>
      <c r="O122" s="63"/>
      <c r="P122" s="79" t="s">
        <v>101</v>
      </c>
      <c r="Q122" s="79" t="s">
        <v>102</v>
      </c>
      <c r="R122" s="79" t="s">
        <v>103</v>
      </c>
      <c r="S122" s="79" t="s">
        <v>104</v>
      </c>
      <c r="T122" s="79" t="s">
        <v>105</v>
      </c>
      <c r="U122" s="79" t="s">
        <v>106</v>
      </c>
      <c r="V122" s="79" t="s">
        <v>107</v>
      </c>
      <c r="W122" s="79" t="s">
        <v>108</v>
      </c>
      <c r="X122" s="79" t="s">
        <v>109</v>
      </c>
      <c r="Y122" s="79" t="s">
        <v>110</v>
      </c>
      <c r="Z122" s="79" t="s">
        <v>111</v>
      </c>
      <c r="AA122" s="79" t="s">
        <v>112</v>
      </c>
      <c r="AB122" s="80"/>
    </row>
    <row r="123" spans="2:29" ht="5.0999999999999996" customHeight="1" x14ac:dyDescent="0.3">
      <c r="B123" s="63"/>
      <c r="F123" s="71"/>
      <c r="H123" s="70"/>
      <c r="J123" s="71"/>
      <c r="K123" s="71"/>
      <c r="M123" s="65"/>
      <c r="O123" s="63"/>
      <c r="AB123" s="80"/>
    </row>
    <row r="124" spans="2:29" ht="15" customHeight="1" x14ac:dyDescent="0.3">
      <c r="B124" s="63"/>
      <c r="C124" s="434" t="s">
        <v>90</v>
      </c>
      <c r="D124" s="434"/>
      <c r="F124" s="241">
        <v>0</v>
      </c>
      <c r="H124" s="254" t="s">
        <v>426</v>
      </c>
      <c r="J124" s="253">
        <v>0</v>
      </c>
      <c r="K124" s="9">
        <f>F124*J124</f>
        <v>0</v>
      </c>
      <c r="L124" s="20">
        <f>K124*$K$6</f>
        <v>0</v>
      </c>
      <c r="M124" s="65"/>
      <c r="O124" s="63"/>
      <c r="P124" s="244">
        <v>0</v>
      </c>
      <c r="Q124" s="244">
        <v>0</v>
      </c>
      <c r="R124" s="244">
        <v>0</v>
      </c>
      <c r="S124" s="244">
        <v>0</v>
      </c>
      <c r="T124" s="244">
        <v>0</v>
      </c>
      <c r="U124" s="244">
        <v>0</v>
      </c>
      <c r="V124" s="244">
        <v>0</v>
      </c>
      <c r="W124" s="244">
        <v>0</v>
      </c>
      <c r="X124" s="244">
        <v>0</v>
      </c>
      <c r="Y124" s="244">
        <v>0</v>
      </c>
      <c r="Z124" s="244">
        <v>0</v>
      </c>
      <c r="AA124" s="244">
        <v>0</v>
      </c>
      <c r="AB124" s="18"/>
      <c r="AC124" s="52">
        <f>SUM(P124:AA124)</f>
        <v>0</v>
      </c>
    </row>
    <row r="125" spans="2:29" ht="15" customHeight="1" x14ac:dyDescent="0.3">
      <c r="B125" s="63"/>
      <c r="C125" s="434" t="s">
        <v>90</v>
      </c>
      <c r="D125" s="434"/>
      <c r="F125" s="241">
        <v>0</v>
      </c>
      <c r="H125" s="254" t="s">
        <v>426</v>
      </c>
      <c r="J125" s="253">
        <v>0</v>
      </c>
      <c r="K125" s="9">
        <f>F125*J125</f>
        <v>0</v>
      </c>
      <c r="L125" s="20">
        <f>K125*$K$6</f>
        <v>0</v>
      </c>
      <c r="M125" s="65"/>
      <c r="O125" s="63"/>
      <c r="P125" s="244">
        <v>0</v>
      </c>
      <c r="Q125" s="244">
        <v>0</v>
      </c>
      <c r="R125" s="244">
        <v>0</v>
      </c>
      <c r="S125" s="244">
        <v>0</v>
      </c>
      <c r="T125" s="244">
        <v>0</v>
      </c>
      <c r="U125" s="244">
        <v>0</v>
      </c>
      <c r="V125" s="244">
        <v>0</v>
      </c>
      <c r="W125" s="244">
        <v>0</v>
      </c>
      <c r="X125" s="244">
        <v>0</v>
      </c>
      <c r="Y125" s="244">
        <v>0</v>
      </c>
      <c r="Z125" s="244">
        <v>0</v>
      </c>
      <c r="AA125" s="244">
        <v>0</v>
      </c>
      <c r="AB125" s="18"/>
      <c r="AC125" s="52">
        <f>SUM(P125:AA125)</f>
        <v>0</v>
      </c>
    </row>
    <row r="126" spans="2:29" ht="15" customHeight="1" x14ac:dyDescent="0.3">
      <c r="B126" s="63"/>
      <c r="C126" s="434" t="s">
        <v>90</v>
      </c>
      <c r="D126" s="434"/>
      <c r="F126" s="241">
        <v>0</v>
      </c>
      <c r="H126" s="254" t="s">
        <v>426</v>
      </c>
      <c r="J126" s="253">
        <v>0</v>
      </c>
      <c r="K126" s="9">
        <f>F126*J126</f>
        <v>0</v>
      </c>
      <c r="L126" s="20">
        <f>K126*$K$6</f>
        <v>0</v>
      </c>
      <c r="M126" s="65"/>
      <c r="O126" s="63"/>
      <c r="P126" s="244">
        <v>0</v>
      </c>
      <c r="Q126" s="244">
        <v>0</v>
      </c>
      <c r="R126" s="244">
        <v>0</v>
      </c>
      <c r="S126" s="244">
        <v>0</v>
      </c>
      <c r="T126" s="244">
        <v>0</v>
      </c>
      <c r="U126" s="244">
        <v>0</v>
      </c>
      <c r="V126" s="244">
        <v>0</v>
      </c>
      <c r="W126" s="244">
        <v>0</v>
      </c>
      <c r="X126" s="244">
        <v>0</v>
      </c>
      <c r="Y126" s="244">
        <v>0</v>
      </c>
      <c r="Z126" s="244">
        <v>0</v>
      </c>
      <c r="AA126" s="244">
        <v>0</v>
      </c>
      <c r="AB126" s="18"/>
      <c r="AC126" s="52">
        <f>SUM(P126:AA126)</f>
        <v>0</v>
      </c>
    </row>
    <row r="127" spans="2:29" ht="15" customHeight="1" x14ac:dyDescent="0.3">
      <c r="B127" s="63"/>
      <c r="C127" s="432" t="s">
        <v>41</v>
      </c>
      <c r="D127" s="432"/>
      <c r="F127" s="241">
        <v>0</v>
      </c>
      <c r="H127" s="254" t="s">
        <v>426</v>
      </c>
      <c r="J127" s="253">
        <v>0</v>
      </c>
      <c r="K127" s="9">
        <f>F127*J127</f>
        <v>0</v>
      </c>
      <c r="L127" s="20">
        <f>K127*$K$6</f>
        <v>0</v>
      </c>
      <c r="M127" s="65"/>
      <c r="O127" s="63"/>
      <c r="P127" s="244">
        <v>0</v>
      </c>
      <c r="Q127" s="244">
        <v>0</v>
      </c>
      <c r="R127" s="244">
        <v>0</v>
      </c>
      <c r="S127" s="244">
        <v>0</v>
      </c>
      <c r="T127" s="244">
        <v>0</v>
      </c>
      <c r="U127" s="244">
        <v>0</v>
      </c>
      <c r="V127" s="244">
        <v>0</v>
      </c>
      <c r="W127" s="244">
        <v>0</v>
      </c>
      <c r="X127" s="244">
        <v>0</v>
      </c>
      <c r="Y127" s="244">
        <v>0</v>
      </c>
      <c r="Z127" s="244">
        <v>0</v>
      </c>
      <c r="AA127" s="244">
        <v>0</v>
      </c>
      <c r="AB127" s="18"/>
      <c r="AC127" s="52">
        <f>SUM(P127:AA127)</f>
        <v>0</v>
      </c>
    </row>
    <row r="128" spans="2:29" ht="15" customHeight="1" x14ac:dyDescent="0.3">
      <c r="B128" s="63"/>
      <c r="C128" s="57" t="s">
        <v>207</v>
      </c>
      <c r="D128" s="57"/>
      <c r="F128" s="241">
        <v>0</v>
      </c>
      <c r="H128" s="7" t="s">
        <v>208</v>
      </c>
      <c r="J128" s="253">
        <v>0</v>
      </c>
      <c r="K128" s="9">
        <f>F128*J128</f>
        <v>0</v>
      </c>
      <c r="L128" s="20">
        <f>K128*$K$6</f>
        <v>0</v>
      </c>
      <c r="M128" s="65"/>
      <c r="O128" s="63"/>
      <c r="P128" s="244">
        <v>0</v>
      </c>
      <c r="Q128" s="244">
        <v>0</v>
      </c>
      <c r="R128" s="244">
        <v>0</v>
      </c>
      <c r="S128" s="244">
        <v>0</v>
      </c>
      <c r="T128" s="244">
        <v>0</v>
      </c>
      <c r="U128" s="244">
        <v>0</v>
      </c>
      <c r="V128" s="244">
        <v>0</v>
      </c>
      <c r="W128" s="244">
        <v>0</v>
      </c>
      <c r="X128" s="244">
        <v>0</v>
      </c>
      <c r="Y128" s="244">
        <v>0</v>
      </c>
      <c r="Z128" s="244">
        <v>0</v>
      </c>
      <c r="AA128" s="244">
        <v>0</v>
      </c>
      <c r="AB128" s="18"/>
      <c r="AC128" s="52">
        <f>SUM(P128:AA128)</f>
        <v>0</v>
      </c>
    </row>
    <row r="129" spans="2:34" ht="5.0999999999999996" customHeight="1" thickBot="1" x14ac:dyDescent="0.35">
      <c r="B129" s="63"/>
      <c r="C129" s="77"/>
      <c r="D129" s="77"/>
      <c r="E129" s="10"/>
      <c r="F129" s="73"/>
      <c r="G129" s="10"/>
      <c r="H129" s="74"/>
      <c r="I129" s="10"/>
      <c r="J129" s="75"/>
      <c r="K129" s="76"/>
      <c r="L129" s="76"/>
      <c r="M129" s="65"/>
      <c r="O129" s="66"/>
      <c r="P129" s="6"/>
      <c r="Q129" s="6"/>
      <c r="R129" s="6"/>
      <c r="S129" s="6"/>
      <c r="T129" s="6"/>
      <c r="U129" s="6"/>
      <c r="V129" s="6"/>
      <c r="W129" s="6"/>
      <c r="X129" s="6"/>
      <c r="Y129" s="6"/>
      <c r="Z129" s="6"/>
      <c r="AA129" s="6"/>
      <c r="AB129" s="67"/>
    </row>
    <row r="130" spans="2:34" ht="15" customHeight="1" thickTop="1" thickBot="1" x14ac:dyDescent="0.35">
      <c r="B130" s="66"/>
      <c r="C130" s="6" t="s">
        <v>75</v>
      </c>
      <c r="D130" s="6"/>
      <c r="E130" s="6"/>
      <c r="F130" s="6"/>
      <c r="G130" s="6"/>
      <c r="H130" s="6"/>
      <c r="I130" s="6"/>
      <c r="J130" s="6"/>
      <c r="K130" s="72">
        <f>SUM(K124:K129)</f>
        <v>0</v>
      </c>
      <c r="L130" s="129">
        <f>SUM(L124:L129)</f>
        <v>0</v>
      </c>
      <c r="M130" s="67"/>
    </row>
    <row r="131" spans="2:34" ht="15" customHeight="1" x14ac:dyDescent="0.3">
      <c r="AC131" s="4"/>
    </row>
    <row r="132" spans="2:34" ht="15" customHeight="1" thickBot="1" x14ac:dyDescent="0.35">
      <c r="C132" s="2" t="s">
        <v>330</v>
      </c>
      <c r="D132" s="2"/>
      <c r="AC132" s="4"/>
      <c r="AH132" s="51"/>
    </row>
    <row r="133" spans="2:34" ht="15" customHeight="1" x14ac:dyDescent="0.3">
      <c r="B133" s="58"/>
      <c r="C133" s="3"/>
      <c r="D133" s="3"/>
      <c r="E133" s="59"/>
      <c r="F133" s="59"/>
      <c r="G133" s="59"/>
      <c r="H133" s="59"/>
      <c r="I133" s="59"/>
      <c r="J133" s="59"/>
      <c r="K133" s="60" t="s">
        <v>64</v>
      </c>
      <c r="L133" s="60" t="s">
        <v>430</v>
      </c>
      <c r="M133" s="62"/>
      <c r="O133" s="58"/>
      <c r="P133" s="431" t="s">
        <v>140</v>
      </c>
      <c r="Q133" s="431"/>
      <c r="R133" s="431"/>
      <c r="S133" s="431"/>
      <c r="T133" s="431"/>
      <c r="U133" s="431"/>
      <c r="V133" s="431"/>
      <c r="W133" s="431"/>
      <c r="X133" s="431"/>
      <c r="Y133" s="431"/>
      <c r="Z133" s="431"/>
      <c r="AA133" s="431"/>
      <c r="AB133" s="78"/>
    </row>
    <row r="134" spans="2:34" ht="15" customHeight="1" x14ac:dyDescent="0.3">
      <c r="B134" s="63"/>
      <c r="C134" s="11"/>
      <c r="D134" s="11"/>
      <c r="E134" s="11"/>
      <c r="F134" s="11"/>
      <c r="G134" s="11"/>
      <c r="H134" s="11"/>
      <c r="I134" s="11"/>
      <c r="J134" s="11"/>
      <c r="K134" s="64" t="s">
        <v>60</v>
      </c>
      <c r="L134" s="64" t="s">
        <v>431</v>
      </c>
      <c r="M134" s="65"/>
      <c r="O134" s="63"/>
      <c r="P134" s="79" t="s">
        <v>101</v>
      </c>
      <c r="Q134" s="79" t="s">
        <v>102</v>
      </c>
      <c r="R134" s="79" t="s">
        <v>103</v>
      </c>
      <c r="S134" s="79" t="s">
        <v>104</v>
      </c>
      <c r="T134" s="79" t="s">
        <v>105</v>
      </c>
      <c r="U134" s="79" t="s">
        <v>106</v>
      </c>
      <c r="V134" s="79" t="s">
        <v>107</v>
      </c>
      <c r="W134" s="79" t="s">
        <v>108</v>
      </c>
      <c r="X134" s="79" t="s">
        <v>109</v>
      </c>
      <c r="Y134" s="79" t="s">
        <v>110</v>
      </c>
      <c r="Z134" s="79" t="s">
        <v>111</v>
      </c>
      <c r="AA134" s="79" t="s">
        <v>112</v>
      </c>
      <c r="AB134" s="80"/>
    </row>
    <row r="135" spans="2:34" ht="5.0999999999999996" customHeight="1" x14ac:dyDescent="0.3">
      <c r="B135" s="63"/>
      <c r="K135" s="71"/>
      <c r="M135" s="65"/>
      <c r="O135" s="63"/>
      <c r="AB135" s="80"/>
    </row>
    <row r="136" spans="2:34" ht="15" customHeight="1" x14ac:dyDescent="0.3">
      <c r="B136" s="63"/>
      <c r="C136" s="434" t="s">
        <v>332</v>
      </c>
      <c r="D136" s="434"/>
      <c r="K136" s="9">
        <f>IF(L37&gt;0,L136/$K$6,0)</f>
        <v>0</v>
      </c>
      <c r="L136" s="243">
        <v>0</v>
      </c>
      <c r="M136" s="65"/>
      <c r="O136" s="63"/>
      <c r="P136" s="244">
        <v>0</v>
      </c>
      <c r="Q136" s="244">
        <v>0</v>
      </c>
      <c r="R136" s="244">
        <v>0</v>
      </c>
      <c r="S136" s="244">
        <v>0</v>
      </c>
      <c r="T136" s="244">
        <v>0</v>
      </c>
      <c r="U136" s="244">
        <v>0</v>
      </c>
      <c r="V136" s="244">
        <v>0</v>
      </c>
      <c r="W136" s="244">
        <v>0</v>
      </c>
      <c r="X136" s="244">
        <v>0</v>
      </c>
      <c r="Y136" s="244">
        <v>0</v>
      </c>
      <c r="Z136" s="244">
        <v>0</v>
      </c>
      <c r="AA136" s="244">
        <v>0</v>
      </c>
      <c r="AB136" s="18"/>
      <c r="AC136" s="52">
        <f>SUM(P136:AA136)</f>
        <v>0</v>
      </c>
    </row>
    <row r="137" spans="2:34" ht="15" customHeight="1" x14ac:dyDescent="0.3">
      <c r="B137" s="63"/>
      <c r="C137" s="434" t="s">
        <v>332</v>
      </c>
      <c r="D137" s="434"/>
      <c r="K137" s="9">
        <f>IF(L38&gt;0,L137/$K$6,0)</f>
        <v>0</v>
      </c>
      <c r="L137" s="243">
        <v>0</v>
      </c>
      <c r="M137" s="65"/>
      <c r="O137" s="63"/>
      <c r="P137" s="244">
        <v>0</v>
      </c>
      <c r="Q137" s="244">
        <v>0</v>
      </c>
      <c r="R137" s="244">
        <v>0</v>
      </c>
      <c r="S137" s="244">
        <v>0</v>
      </c>
      <c r="T137" s="244">
        <v>0</v>
      </c>
      <c r="U137" s="244">
        <v>0</v>
      </c>
      <c r="V137" s="244">
        <v>0</v>
      </c>
      <c r="W137" s="244">
        <v>0</v>
      </c>
      <c r="X137" s="244">
        <v>0</v>
      </c>
      <c r="Y137" s="244">
        <v>0</v>
      </c>
      <c r="Z137" s="244">
        <v>0</v>
      </c>
      <c r="AA137" s="244">
        <v>0</v>
      </c>
      <c r="AB137" s="18"/>
      <c r="AC137" s="52">
        <f>SUM(P137:AA137)</f>
        <v>0</v>
      </c>
    </row>
    <row r="138" spans="2:34" ht="15" customHeight="1" x14ac:dyDescent="0.3">
      <c r="B138" s="63"/>
      <c r="C138" s="4" t="s">
        <v>170</v>
      </c>
      <c r="K138" s="9">
        <f>IF(L39&gt;0,L138/$K$6,0)</f>
        <v>0</v>
      </c>
      <c r="L138" s="243">
        <v>0</v>
      </c>
      <c r="M138" s="65"/>
      <c r="O138" s="63"/>
      <c r="P138" s="244">
        <v>0</v>
      </c>
      <c r="Q138" s="244">
        <v>0</v>
      </c>
      <c r="R138" s="244">
        <v>0</v>
      </c>
      <c r="S138" s="244">
        <v>0</v>
      </c>
      <c r="T138" s="244">
        <v>0</v>
      </c>
      <c r="U138" s="244">
        <v>0</v>
      </c>
      <c r="V138" s="244">
        <v>0</v>
      </c>
      <c r="W138" s="244">
        <v>0</v>
      </c>
      <c r="X138" s="244">
        <v>0</v>
      </c>
      <c r="Y138" s="244">
        <v>0</v>
      </c>
      <c r="Z138" s="244">
        <v>0</v>
      </c>
      <c r="AA138" s="244">
        <v>0</v>
      </c>
      <c r="AB138" s="18"/>
      <c r="AC138" s="52">
        <f>SUM(P138:AA138)</f>
        <v>0</v>
      </c>
    </row>
    <row r="139" spans="2:34" ht="5.0999999999999996" customHeight="1" thickBot="1" x14ac:dyDescent="0.35">
      <c r="B139" s="63"/>
      <c r="C139" s="77"/>
      <c r="D139" s="77"/>
      <c r="E139" s="10"/>
      <c r="F139" s="73"/>
      <c r="G139" s="10"/>
      <c r="H139" s="74"/>
      <c r="I139" s="10"/>
      <c r="J139" s="75"/>
      <c r="K139" s="76"/>
      <c r="L139" s="76"/>
      <c r="M139" s="65"/>
      <c r="O139" s="66"/>
      <c r="P139" s="6"/>
      <c r="Q139" s="6"/>
      <c r="R139" s="6"/>
      <c r="S139" s="6"/>
      <c r="T139" s="6"/>
      <c r="U139" s="6"/>
      <c r="V139" s="6"/>
      <c r="W139" s="6"/>
      <c r="X139" s="6"/>
      <c r="Y139" s="6"/>
      <c r="Z139" s="6"/>
      <c r="AA139" s="6"/>
      <c r="AB139" s="67"/>
      <c r="AC139" s="4"/>
    </row>
    <row r="140" spans="2:34" ht="15" customHeight="1" thickTop="1" thickBot="1" x14ac:dyDescent="0.35">
      <c r="B140" s="66"/>
      <c r="C140" s="6" t="s">
        <v>75</v>
      </c>
      <c r="D140" s="6"/>
      <c r="E140" s="6"/>
      <c r="F140" s="6"/>
      <c r="G140" s="6"/>
      <c r="H140" s="6"/>
      <c r="I140" s="6"/>
      <c r="J140" s="6"/>
      <c r="K140" s="72">
        <f>SUM(K136:K139)</f>
        <v>0</v>
      </c>
      <c r="L140" s="129">
        <f>SUM(L136:L139)</f>
        <v>0</v>
      </c>
      <c r="M140" s="67"/>
      <c r="AC140" s="4"/>
    </row>
    <row r="142" spans="2:34" ht="15" customHeight="1" thickBot="1" x14ac:dyDescent="0.35">
      <c r="C142" s="2" t="s">
        <v>3</v>
      </c>
      <c r="D142" s="5"/>
    </row>
    <row r="143" spans="2:34" ht="15" customHeight="1" x14ac:dyDescent="0.3">
      <c r="B143" s="58"/>
      <c r="C143" s="59"/>
      <c r="D143" s="59"/>
      <c r="E143" s="59"/>
      <c r="F143" s="60" t="s">
        <v>59</v>
      </c>
      <c r="G143" s="59"/>
      <c r="H143" s="60"/>
      <c r="I143" s="59"/>
      <c r="J143" s="60" t="s">
        <v>62</v>
      </c>
      <c r="K143" s="60" t="s">
        <v>64</v>
      </c>
      <c r="L143" s="60" t="s">
        <v>430</v>
      </c>
      <c r="M143" s="62"/>
      <c r="O143" s="58"/>
      <c r="P143" s="431" t="s">
        <v>140</v>
      </c>
      <c r="Q143" s="431"/>
      <c r="R143" s="431"/>
      <c r="S143" s="431"/>
      <c r="T143" s="431"/>
      <c r="U143" s="431"/>
      <c r="V143" s="431"/>
      <c r="W143" s="431"/>
      <c r="X143" s="431"/>
      <c r="Y143" s="431"/>
      <c r="Z143" s="431"/>
      <c r="AA143" s="431"/>
      <c r="AB143" s="78"/>
    </row>
    <row r="144" spans="2:34" ht="15" customHeight="1" x14ac:dyDescent="0.3">
      <c r="B144" s="63"/>
      <c r="C144" s="11"/>
      <c r="D144" s="11"/>
      <c r="E144" s="11"/>
      <c r="F144" s="64" t="s">
        <v>60</v>
      </c>
      <c r="G144" s="11"/>
      <c r="H144" s="79" t="s">
        <v>61</v>
      </c>
      <c r="I144" s="11"/>
      <c r="J144" s="64" t="s">
        <v>63</v>
      </c>
      <c r="K144" s="64" t="s">
        <v>60</v>
      </c>
      <c r="L144" s="64" t="s">
        <v>431</v>
      </c>
      <c r="M144" s="65"/>
      <c r="O144" s="63"/>
      <c r="P144" s="79" t="s">
        <v>101</v>
      </c>
      <c r="Q144" s="79" t="s">
        <v>102</v>
      </c>
      <c r="R144" s="79" t="s">
        <v>103</v>
      </c>
      <c r="S144" s="79" t="s">
        <v>104</v>
      </c>
      <c r="T144" s="79" t="s">
        <v>105</v>
      </c>
      <c r="U144" s="79" t="s">
        <v>106</v>
      </c>
      <c r="V144" s="79" t="s">
        <v>107</v>
      </c>
      <c r="W144" s="79" t="s">
        <v>108</v>
      </c>
      <c r="X144" s="79" t="s">
        <v>109</v>
      </c>
      <c r="Y144" s="79" t="s">
        <v>110</v>
      </c>
      <c r="Z144" s="79" t="s">
        <v>111</v>
      </c>
      <c r="AA144" s="79" t="s">
        <v>112</v>
      </c>
      <c r="AB144" s="80"/>
    </row>
    <row r="145" spans="2:29" ht="5.0999999999999996" customHeight="1" x14ac:dyDescent="0.3">
      <c r="B145" s="63"/>
      <c r="F145" s="71"/>
      <c r="H145" s="70"/>
      <c r="J145" s="71"/>
      <c r="K145" s="71"/>
      <c r="M145" s="65"/>
      <c r="O145" s="63"/>
      <c r="AB145" s="80"/>
    </row>
    <row r="146" spans="2:29" ht="15" customHeight="1" x14ac:dyDescent="0.3">
      <c r="B146" s="63"/>
      <c r="C146" s="432" t="s">
        <v>433</v>
      </c>
      <c r="D146" s="432"/>
      <c r="F146" s="71"/>
      <c r="H146" s="70"/>
      <c r="J146" s="71"/>
      <c r="K146" s="253">
        <v>0</v>
      </c>
      <c r="L146" s="20">
        <f>K146*$K$6</f>
        <v>0</v>
      </c>
      <c r="M146" s="65"/>
      <c r="O146" s="63"/>
      <c r="P146" s="244">
        <v>0</v>
      </c>
      <c r="Q146" s="244">
        <v>0</v>
      </c>
      <c r="R146" s="244">
        <v>0</v>
      </c>
      <c r="S146" s="244">
        <v>0</v>
      </c>
      <c r="T146" s="244">
        <v>0</v>
      </c>
      <c r="U146" s="244">
        <v>0</v>
      </c>
      <c r="V146" s="244">
        <v>0</v>
      </c>
      <c r="W146" s="244">
        <v>0</v>
      </c>
      <c r="X146" s="244">
        <v>0</v>
      </c>
      <c r="Y146" s="244">
        <v>0</v>
      </c>
      <c r="Z146" s="244">
        <v>0</v>
      </c>
      <c r="AA146" s="244">
        <v>0</v>
      </c>
      <c r="AB146" s="18"/>
      <c r="AC146" s="52">
        <f>SUM(P146:AA146)</f>
        <v>0</v>
      </c>
    </row>
    <row r="147" spans="2:29" ht="15" customHeight="1" x14ac:dyDescent="0.3">
      <c r="B147" s="63"/>
      <c r="C147" s="432" t="s">
        <v>425</v>
      </c>
      <c r="D147" s="432"/>
      <c r="F147" s="241">
        <v>0</v>
      </c>
      <c r="H147" s="7" t="s">
        <v>74</v>
      </c>
      <c r="J147" s="253">
        <v>0</v>
      </c>
      <c r="K147" s="9">
        <f>F147*J147</f>
        <v>0</v>
      </c>
      <c r="L147" s="20">
        <f>K147*$K$6</f>
        <v>0</v>
      </c>
      <c r="M147" s="65"/>
      <c r="O147" s="63"/>
      <c r="P147" s="244">
        <v>0</v>
      </c>
      <c r="Q147" s="244">
        <v>0</v>
      </c>
      <c r="R147" s="244">
        <v>0</v>
      </c>
      <c r="S147" s="244">
        <v>0</v>
      </c>
      <c r="T147" s="244">
        <v>0</v>
      </c>
      <c r="U147" s="244">
        <v>0</v>
      </c>
      <c r="V147" s="244">
        <v>0</v>
      </c>
      <c r="W147" s="244">
        <v>0</v>
      </c>
      <c r="X147" s="244">
        <v>0</v>
      </c>
      <c r="Y147" s="244">
        <v>0</v>
      </c>
      <c r="Z147" s="244">
        <v>0</v>
      </c>
      <c r="AA147" s="244">
        <v>0</v>
      </c>
      <c r="AB147" s="18"/>
      <c r="AC147" s="52">
        <f>SUM(P147:AA147)</f>
        <v>0</v>
      </c>
    </row>
    <row r="148" spans="2:29" ht="15" customHeight="1" x14ac:dyDescent="0.3">
      <c r="B148" s="63"/>
      <c r="C148" s="432" t="s">
        <v>462</v>
      </c>
      <c r="D148" s="432"/>
      <c r="F148" s="455"/>
      <c r="G148" s="455"/>
      <c r="H148" s="455"/>
      <c r="K148" s="9">
        <f>IF(L49&gt;0,L148/$K$6,0)</f>
        <v>0</v>
      </c>
      <c r="L148" s="253">
        <v>0</v>
      </c>
      <c r="M148" s="65"/>
      <c r="O148" s="63"/>
      <c r="P148" s="244">
        <v>0</v>
      </c>
      <c r="Q148" s="244">
        <v>0</v>
      </c>
      <c r="R148" s="244">
        <v>0</v>
      </c>
      <c r="S148" s="244">
        <v>0</v>
      </c>
      <c r="T148" s="244">
        <v>0</v>
      </c>
      <c r="U148" s="244">
        <v>0</v>
      </c>
      <c r="V148" s="244">
        <v>0</v>
      </c>
      <c r="W148" s="244">
        <v>0</v>
      </c>
      <c r="X148" s="244">
        <v>0</v>
      </c>
      <c r="Y148" s="244">
        <v>0</v>
      </c>
      <c r="Z148" s="244">
        <v>0</v>
      </c>
      <c r="AA148" s="244">
        <v>0</v>
      </c>
      <c r="AB148" s="18"/>
      <c r="AC148" s="52">
        <f>SUM(P148:AA148)</f>
        <v>0</v>
      </c>
    </row>
    <row r="149" spans="2:29" ht="15" customHeight="1" x14ac:dyDescent="0.3">
      <c r="B149" s="63"/>
      <c r="C149" s="432" t="s">
        <v>428</v>
      </c>
      <c r="D149" s="432"/>
      <c r="F149" s="455"/>
      <c r="G149" s="455"/>
      <c r="H149" s="455"/>
      <c r="K149" s="9">
        <f>IF(L50&gt;0,L149/$K$6,0)</f>
        <v>0</v>
      </c>
      <c r="L149" s="253">
        <v>0</v>
      </c>
      <c r="M149" s="65"/>
      <c r="O149" s="63"/>
      <c r="P149" s="244">
        <v>0</v>
      </c>
      <c r="Q149" s="244">
        <v>0</v>
      </c>
      <c r="R149" s="244">
        <v>0</v>
      </c>
      <c r="S149" s="244">
        <v>0</v>
      </c>
      <c r="T149" s="244">
        <v>0</v>
      </c>
      <c r="U149" s="244">
        <v>0</v>
      </c>
      <c r="V149" s="244">
        <v>0</v>
      </c>
      <c r="W149" s="244">
        <v>0</v>
      </c>
      <c r="X149" s="244">
        <v>0</v>
      </c>
      <c r="Y149" s="244">
        <v>0</v>
      </c>
      <c r="Z149" s="244">
        <v>0</v>
      </c>
      <c r="AA149" s="244">
        <v>0</v>
      </c>
      <c r="AB149" s="18"/>
      <c r="AC149" s="52">
        <f>SUM(P149:AA149)</f>
        <v>0</v>
      </c>
    </row>
    <row r="150" spans="2:29" ht="15" customHeight="1" x14ac:dyDescent="0.3">
      <c r="B150" s="63"/>
      <c r="C150" s="417" t="s">
        <v>3</v>
      </c>
      <c r="D150" s="419"/>
      <c r="F150" s="241">
        <v>0</v>
      </c>
      <c r="H150" s="7" t="s">
        <v>74</v>
      </c>
      <c r="J150" s="253">
        <v>0</v>
      </c>
      <c r="K150" s="9">
        <f>F150*J150</f>
        <v>0</v>
      </c>
      <c r="L150" s="20">
        <f>K150*$K$6</f>
        <v>0</v>
      </c>
      <c r="M150" s="65"/>
      <c r="O150" s="63"/>
      <c r="P150" s="244">
        <v>0</v>
      </c>
      <c r="Q150" s="244">
        <v>0</v>
      </c>
      <c r="R150" s="244">
        <v>0</v>
      </c>
      <c r="S150" s="244">
        <v>0</v>
      </c>
      <c r="T150" s="244">
        <v>0</v>
      </c>
      <c r="U150" s="244">
        <v>0</v>
      </c>
      <c r="V150" s="244">
        <v>0</v>
      </c>
      <c r="W150" s="244">
        <v>0</v>
      </c>
      <c r="X150" s="244">
        <v>0</v>
      </c>
      <c r="Y150" s="244">
        <v>0</v>
      </c>
      <c r="Z150" s="244">
        <v>0</v>
      </c>
      <c r="AA150" s="244">
        <v>0</v>
      </c>
      <c r="AB150" s="18"/>
      <c r="AC150" s="52">
        <f>SUM(P150:AA150)</f>
        <v>0</v>
      </c>
    </row>
    <row r="151" spans="2:29" ht="5.0999999999999996" customHeight="1" thickBot="1" x14ac:dyDescent="0.35">
      <c r="B151" s="63"/>
      <c r="C151" s="77"/>
      <c r="D151" s="77"/>
      <c r="E151" s="10"/>
      <c r="F151" s="73"/>
      <c r="G151" s="10"/>
      <c r="H151" s="74"/>
      <c r="I151" s="10"/>
      <c r="J151" s="75"/>
      <c r="K151" s="76"/>
      <c r="L151" s="76"/>
      <c r="M151" s="65"/>
      <c r="O151" s="66"/>
      <c r="P151" s="6"/>
      <c r="Q151" s="6"/>
      <c r="R151" s="6"/>
      <c r="S151" s="6"/>
      <c r="T151" s="6"/>
      <c r="U151" s="6"/>
      <c r="V151" s="6"/>
      <c r="W151" s="6"/>
      <c r="X151" s="6"/>
      <c r="Y151" s="6"/>
      <c r="Z151" s="6"/>
      <c r="AA151" s="6"/>
      <c r="AB151" s="67"/>
    </row>
    <row r="152" spans="2:29" ht="15" customHeight="1" thickTop="1" thickBot="1" x14ac:dyDescent="0.35">
      <c r="B152" s="66"/>
      <c r="C152" s="6" t="s">
        <v>75</v>
      </c>
      <c r="D152" s="6"/>
      <c r="E152" s="6"/>
      <c r="F152" s="6"/>
      <c r="G152" s="6"/>
      <c r="H152" s="6"/>
      <c r="I152" s="6"/>
      <c r="J152" s="6"/>
      <c r="K152" s="72">
        <f>SUM(K147:K151)</f>
        <v>0</v>
      </c>
      <c r="L152" s="129">
        <f>SUM(L147:L151)</f>
        <v>0</v>
      </c>
      <c r="M152" s="67"/>
    </row>
  </sheetData>
  <sheetProtection algorithmName="SHA-512" hashValue="Q26f89xCRoF9pnrBpq344aVwdcJ1wV+a9nD9pLxlEcsL5ctBEMAqJ5ImZIzaVyJZsaNDpLxtiiVC+3WVHoLROw==" saltValue="Dwncdx8CWuYklv7yu1zmZg==" spinCount="100000" sheet="1" objects="1" scenarios="1"/>
  <mergeCells count="59">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26:D126"/>
    <mergeCell ref="P121:AA121"/>
    <mergeCell ref="C112:D112"/>
    <mergeCell ref="C114:D114"/>
    <mergeCell ref="C115:D115"/>
    <mergeCell ref="P63:AA63"/>
    <mergeCell ref="C64:D64"/>
    <mergeCell ref="C66:F66"/>
    <mergeCell ref="J66:K66"/>
    <mergeCell ref="P103:AA103"/>
    <mergeCell ref="J68:K68"/>
    <mergeCell ref="C106:D106"/>
    <mergeCell ref="C108:D108"/>
    <mergeCell ref="C109:D109"/>
    <mergeCell ref="C111:D111"/>
    <mergeCell ref="C93:D93"/>
    <mergeCell ref="C94:D94"/>
    <mergeCell ref="C96:D96"/>
    <mergeCell ref="C97:D97"/>
    <mergeCell ref="P51:AA51"/>
    <mergeCell ref="C54:D54"/>
    <mergeCell ref="C55:D55"/>
    <mergeCell ref="C57:D57"/>
    <mergeCell ref="C58:D58"/>
    <mergeCell ref="C56:D56"/>
    <mergeCell ref="C80:D80"/>
    <mergeCell ref="P84:AA84"/>
    <mergeCell ref="C87:D87"/>
    <mergeCell ref="C88:D88"/>
    <mergeCell ref="C90:D90"/>
    <mergeCell ref="C91:D91"/>
    <mergeCell ref="C45:D45"/>
    <mergeCell ref="P40:AA40"/>
    <mergeCell ref="C2:F2"/>
    <mergeCell ref="X3:AB8"/>
    <mergeCell ref="H4:K4"/>
    <mergeCell ref="P10:AA10"/>
    <mergeCell ref="D23:E23"/>
    <mergeCell ref="P28:AA28"/>
    <mergeCell ref="C31:D31"/>
    <mergeCell ref="C32:D32"/>
    <mergeCell ref="C33:D33"/>
    <mergeCell ref="C34:D34"/>
    <mergeCell ref="C35:D35"/>
    <mergeCell ref="C43:D43"/>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641AF3AB-2FFB-4BD1-BFF8-EF042B14D75B}">
          <x14:formula1>
            <xm:f>Data!$B$2:$B$21</xm:f>
          </x14:formula1>
          <xm:sqref>D14</xm:sqref>
        </x14:dataValidation>
        <x14:dataValidation type="list" allowBlank="1" showInputMessage="1" showErrorMessage="1" xr:uid="{E921EE5F-2506-43E7-95D7-2A6B0814E79A}">
          <x14:formula1>
            <xm:f>Data!$L$20:$L$29</xm:f>
          </x14:formula1>
          <xm:sqref>H14 H21:H22 H124:H127</xm:sqref>
        </x14:dataValidation>
        <x14:dataValidation type="list" allowBlank="1" showInputMessage="1" showErrorMessage="1" xr:uid="{835170D0-679D-4B66-BE96-760471D916B7}">
          <x14:formula1>
            <xm:f>Data!$F$2:$F$16</xm:f>
          </x14:formula1>
          <xm:sqref>C31:D35 C54:D58</xm:sqref>
        </x14:dataValidation>
        <x14:dataValidation type="list" allowBlank="1" showInputMessage="1" showErrorMessage="1" xr:uid="{D571EC31-158A-4F21-A878-F198600FC27C}">
          <x14:formula1>
            <xm:f>Data!$F$28:$F$33</xm:f>
          </x14:formula1>
          <xm:sqref>C43:D43 C45:D45</xm:sqref>
        </x14:dataValidation>
        <x14:dataValidation type="list" allowBlank="1" showInputMessage="1" showErrorMessage="1" xr:uid="{00BB6413-4681-4C58-A669-C7EF1213623F}">
          <x14:formula1>
            <xm:f>Data!$F$20:$F$24</xm:f>
          </x14:formula1>
          <xm:sqref>D44</xm:sqref>
        </x14:dataValidation>
        <x14:dataValidation type="list" allowBlank="1" showInputMessage="1" showErrorMessage="1" xr:uid="{2A8D86D7-9300-438D-9E88-ABABCE98F523}">
          <x14:formula1>
            <xm:f>Data!$F$37:$F$44</xm:f>
          </x14:formula1>
          <xm:sqref>H43 H45</xm:sqref>
        </x14:dataValidation>
        <x14:dataValidation type="list" allowBlank="1" showInputMessage="1" showErrorMessage="1" xr:uid="{1904A324-BEFC-4A0C-B1CB-95146A226BBE}">
          <x14:formula1>
            <xm:f>Data!$D$2:$D$6</xm:f>
          </x14:formula1>
          <xm:sqref>J66:K66</xm:sqref>
        </x14:dataValidation>
        <x14:dataValidation type="list" allowBlank="1" showInputMessage="1" showErrorMessage="1" xr:uid="{0411BB99-6532-4119-A2E2-D1C090817F9F}">
          <x14:formula1>
            <xm:f>Data!$D$12:$D$17</xm:f>
          </x14:formula1>
          <xm:sqref>J68:K68</xm:sqref>
        </x14:dataValidation>
        <x14:dataValidation type="list" allowBlank="1" showInputMessage="1" showErrorMessage="1" xr:uid="{B8215469-281D-4ABE-830B-73594CB09D50}">
          <x14:formula1>
            <xm:f>Data!$H$2:$H$12</xm:f>
          </x14:formula1>
          <xm:sqref>C88:D88 C91:D91 C94:D94 C97:D97</xm:sqref>
        </x14:dataValidation>
        <x14:dataValidation type="list" allowBlank="1" showInputMessage="1" showErrorMessage="1" xr:uid="{363AD752-6B2C-4833-8C13-82B28DFA990C}">
          <x14:formula1>
            <xm:f>Data!$H$20:$H$25</xm:f>
          </x14:formula1>
          <xm:sqref>D89 D92 D95 D98</xm:sqref>
        </x14:dataValidation>
        <x14:dataValidation type="list" allowBlank="1" showInputMessage="1" showErrorMessage="1" xr:uid="{8A0D534B-C00E-4626-8DC7-DEF32945C97A}">
          <x14:formula1>
            <xm:f>Data!$H$28:$H$34</xm:f>
          </x14:formula1>
          <xm:sqref>H88 H91 H94 H97</xm:sqref>
        </x14:dataValidation>
        <x14:dataValidation type="list" allowBlank="1" showInputMessage="1" showErrorMessage="1" xr:uid="{84544555-CEBC-4BBC-B805-960F19AEC35E}">
          <x14:formula1>
            <xm:f>Data!$J$20:$J$24</xm:f>
          </x14:formula1>
          <xm:sqref>D107 D110 D113 D116</xm:sqref>
        </x14:dataValidation>
        <x14:dataValidation type="list" allowBlank="1" showInputMessage="1" showErrorMessage="1" xr:uid="{0BEA284C-C2C5-40B3-B2F7-045738F2B080}">
          <x14:formula1>
            <xm:f>Data!$P$31:$P$46</xm:f>
          </x14:formula1>
          <xm:sqref>C136:D137</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AB79"/>
  <sheetViews>
    <sheetView showGridLines="0" showRowColHeaders="0" zoomScaleNormal="100" workbookViewId="0">
      <selection activeCell="B3" sqref="B3:H3"/>
    </sheetView>
  </sheetViews>
  <sheetFormatPr defaultColWidth="9.109375" defaultRowHeight="15" customHeight="1" x14ac:dyDescent="0.3"/>
  <cols>
    <col min="1" max="1" width="4.6640625" style="1" customWidth="1"/>
    <col min="2" max="2" width="16.77734375" style="1" customWidth="1"/>
    <col min="3" max="3" width="10.6640625" style="1" customWidth="1"/>
    <col min="4" max="4" width="9.109375" style="1"/>
    <col min="5" max="5" width="11.77734375" style="1" customWidth="1"/>
    <col min="6" max="8" width="10.77734375" style="1" customWidth="1"/>
    <col min="9" max="26" width="9.109375" style="1"/>
    <col min="27" max="27" width="20.6640625" style="1" customWidth="1"/>
    <col min="28" max="28" width="10.6640625" style="1" customWidth="1"/>
    <col min="29" max="16384" width="9.109375" style="1"/>
  </cols>
  <sheetData>
    <row r="2" spans="2:8" ht="77.099999999999994" customHeight="1" x14ac:dyDescent="0.3"/>
    <row r="3" spans="2:8" ht="20.100000000000001" customHeight="1" x14ac:dyDescent="0.3">
      <c r="B3" s="456" t="s">
        <v>483</v>
      </c>
      <c r="C3" s="456"/>
      <c r="D3" s="456"/>
      <c r="E3" s="456"/>
      <c r="F3" s="456"/>
      <c r="G3" s="456"/>
      <c r="H3" s="456"/>
    </row>
    <row r="4" spans="2:8" ht="15" customHeight="1" x14ac:dyDescent="0.3">
      <c r="B4" s="456" t="str">
        <f>'Basic Information'!$D$6</f>
        <v>Region of State</v>
      </c>
      <c r="C4" s="456"/>
      <c r="D4" s="456"/>
      <c r="E4" s="456"/>
      <c r="F4" s="456"/>
      <c r="G4" s="456"/>
      <c r="H4" s="456"/>
    </row>
    <row r="6" spans="2:8" ht="20.100000000000001" customHeight="1" x14ac:dyDescent="0.3">
      <c r="B6" s="461" t="str">
        <f>'Basic Information'!D18</f>
        <v>Crop</v>
      </c>
      <c r="C6" s="461"/>
      <c r="D6" s="461"/>
      <c r="E6" s="385">
        <f>'Crop 5 - Input'!K6</f>
        <v>0</v>
      </c>
      <c r="F6" s="386" t="s">
        <v>4</v>
      </c>
      <c r="G6" s="387"/>
      <c r="H6" s="388">
        <f>'Basic Information'!$D$4</f>
        <v>2023</v>
      </c>
    </row>
    <row r="7" spans="2:8" ht="15" customHeight="1" x14ac:dyDescent="0.3">
      <c r="B7" s="458" t="s">
        <v>470</v>
      </c>
      <c r="C7" s="458"/>
      <c r="D7" s="458"/>
      <c r="E7" s="458"/>
      <c r="F7" s="458"/>
      <c r="G7" s="458"/>
      <c r="H7" s="458"/>
    </row>
    <row r="8" spans="2:8" ht="15" customHeight="1" x14ac:dyDescent="0.3">
      <c r="B8" s="298"/>
      <c r="C8" s="298"/>
      <c r="D8" s="301"/>
      <c r="E8" s="302" t="s">
        <v>141</v>
      </c>
      <c r="F8" s="459" t="s">
        <v>0</v>
      </c>
      <c r="G8" s="459"/>
      <c r="H8" s="459"/>
    </row>
    <row r="9" spans="2:8" ht="15" customHeight="1" thickBot="1" x14ac:dyDescent="0.35">
      <c r="B9" s="266" t="s">
        <v>485</v>
      </c>
      <c r="C9" s="266"/>
      <c r="D9" s="299" t="s">
        <v>498</v>
      </c>
      <c r="E9" s="300" t="s">
        <v>500</v>
      </c>
      <c r="F9" s="300" t="s">
        <v>141</v>
      </c>
      <c r="G9" s="300" t="s">
        <v>471</v>
      </c>
      <c r="H9" s="300" t="s">
        <v>501</v>
      </c>
    </row>
    <row r="10" spans="2:8" ht="15" customHeight="1" x14ac:dyDescent="0.3">
      <c r="B10" s="465" t="str">
        <f>'Crop 5 - Input'!D14</f>
        <v>Crop</v>
      </c>
      <c r="C10" s="465"/>
      <c r="D10" s="267" t="str">
        <f>'Crop 5 - Input'!H14</f>
        <v>Harv. Units</v>
      </c>
      <c r="E10" s="280">
        <f>'Crop 5 - Input'!F19</f>
        <v>0</v>
      </c>
      <c r="F10" s="303">
        <f>'Crop 5 - Input'!L19</f>
        <v>0</v>
      </c>
      <c r="G10" s="280">
        <f>IF(F10&gt;0,F10/'Crop 5 - Input'!K6,0)</f>
        <v>0</v>
      </c>
      <c r="H10" s="280">
        <f>IF(G10&gt;0,G10/$E$10,0)</f>
        <v>0</v>
      </c>
    </row>
    <row r="11" spans="2:8" ht="15" customHeight="1" x14ac:dyDescent="0.3">
      <c r="B11" s="466" t="str">
        <f>'Crop 5 - Input'!D21</f>
        <v>Other</v>
      </c>
      <c r="C11" s="468"/>
      <c r="D11" s="267" t="str">
        <f>'Crop 5 - Input'!H21</f>
        <v>Harv. Units</v>
      </c>
      <c r="E11" s="280">
        <f>'Crop 5 - Input'!F21</f>
        <v>0</v>
      </c>
      <c r="F11" s="303">
        <f>'Crop 5 - Input'!L21</f>
        <v>0</v>
      </c>
      <c r="G11" s="280">
        <f>IF(F11&gt;0,'Crop 5 - Input'!K21,0)</f>
        <v>0</v>
      </c>
      <c r="H11" s="280">
        <f>IF(G11&gt;0,G11/$E$10,0)</f>
        <v>0</v>
      </c>
    </row>
    <row r="12" spans="2:8" ht="15" customHeight="1" x14ac:dyDescent="0.3">
      <c r="B12" s="466" t="s">
        <v>497</v>
      </c>
      <c r="C12" s="466"/>
      <c r="D12" s="267" t="str">
        <f>'Crop 5 - Input'!H22</f>
        <v>Harv. Units</v>
      </c>
      <c r="E12" s="280">
        <f>'Crop 5 - Input'!F22</f>
        <v>0</v>
      </c>
      <c r="F12" s="303">
        <f>'Crop 5 - Input'!L22</f>
        <v>0</v>
      </c>
      <c r="G12" s="280">
        <f>IF(F12&gt;0,'Crop 5 - Input'!K22,0)</f>
        <v>0</v>
      </c>
      <c r="H12" s="280">
        <f>IF(G12&gt;0,G12/$E$10,0)</f>
        <v>0</v>
      </c>
    </row>
    <row r="13" spans="2:8" ht="15" customHeight="1" x14ac:dyDescent="0.3">
      <c r="B13" s="466" t="s">
        <v>66</v>
      </c>
      <c r="C13" s="466"/>
      <c r="D13" s="267"/>
      <c r="E13" s="280"/>
      <c r="F13" s="303">
        <f>'Crop 5 - Input'!L23</f>
        <v>0</v>
      </c>
      <c r="G13" s="280">
        <f>IF(F13&gt;0,'Crop 5 - Input'!K23,0)</f>
        <v>0</v>
      </c>
      <c r="H13" s="280">
        <f>IF(G13&gt;0,G13/$E$10,0)</f>
        <v>0</v>
      </c>
    </row>
    <row r="14" spans="2:8" ht="5.0999999999999996" customHeight="1" thickBot="1" x14ac:dyDescent="0.35">
      <c r="B14" s="269"/>
      <c r="C14" s="269"/>
      <c r="D14" s="270"/>
      <c r="E14" s="271"/>
      <c r="F14" s="272"/>
      <c r="G14" s="273"/>
      <c r="H14" s="271"/>
    </row>
    <row r="15" spans="2:8" ht="15" customHeight="1" thickTop="1" x14ac:dyDescent="0.3">
      <c r="B15" s="308" t="s">
        <v>472</v>
      </c>
      <c r="C15" s="308"/>
      <c r="D15" s="274"/>
      <c r="E15" s="275"/>
      <c r="F15" s="276">
        <f>SUM(F10:F14)</f>
        <v>0</v>
      </c>
      <c r="G15" s="361">
        <f>SUM(G10:G14)</f>
        <v>0</v>
      </c>
      <c r="H15" s="361">
        <f>SUM(H10:H14)</f>
        <v>0</v>
      </c>
    </row>
    <row r="16" spans="2:8" ht="10.050000000000001" customHeight="1" x14ac:dyDescent="0.3">
      <c r="B16" s="277"/>
      <c r="C16" s="277"/>
      <c r="D16" s="267"/>
      <c r="E16" s="264"/>
      <c r="F16" s="264"/>
      <c r="G16" s="268"/>
      <c r="H16" s="268"/>
    </row>
    <row r="17" spans="2:8" ht="15" customHeight="1" x14ac:dyDescent="0.3">
      <c r="B17" s="458" t="s">
        <v>473</v>
      </c>
      <c r="C17" s="458"/>
      <c r="D17" s="458"/>
      <c r="E17" s="458"/>
      <c r="F17" s="458"/>
      <c r="G17" s="458"/>
      <c r="H17" s="458"/>
    </row>
    <row r="18" spans="2:8" ht="15" customHeight="1" x14ac:dyDescent="0.3">
      <c r="B18" s="264"/>
      <c r="C18" s="264"/>
      <c r="F18" s="460" t="s">
        <v>487</v>
      </c>
      <c r="G18" s="460"/>
      <c r="H18" s="460"/>
    </row>
    <row r="19" spans="2:8" ht="15" customHeight="1" thickBot="1" x14ac:dyDescent="0.35">
      <c r="B19" s="282"/>
      <c r="C19" s="282"/>
      <c r="D19" s="287"/>
      <c r="E19" s="287"/>
      <c r="F19" s="365" t="s">
        <v>141</v>
      </c>
      <c r="G19" s="365" t="s">
        <v>471</v>
      </c>
      <c r="H19" s="300" t="s">
        <v>501</v>
      </c>
    </row>
    <row r="20" spans="2:8" ht="15" customHeight="1" x14ac:dyDescent="0.3">
      <c r="B20" s="264" t="s">
        <v>513</v>
      </c>
      <c r="C20" s="264"/>
    </row>
    <row r="21" spans="2:8" ht="15" customHeight="1" x14ac:dyDescent="0.3">
      <c r="B21" s="457" t="s">
        <v>488</v>
      </c>
      <c r="C21" s="457"/>
      <c r="F21" s="164">
        <f>'Crop 5 - Input'!L37</f>
        <v>0</v>
      </c>
      <c r="G21" s="291">
        <f>IF(F21&gt;0,F21/'Crop 5 - Input'!$K$6,0)</f>
        <v>0</v>
      </c>
      <c r="H21" s="280">
        <f t="shared" ref="H21:H36" si="0">IF(G21&gt;0,G21/$E$10,0)</f>
        <v>0</v>
      </c>
    </row>
    <row r="22" spans="2:8" ht="15" customHeight="1" x14ac:dyDescent="0.3">
      <c r="B22" s="457" t="s">
        <v>43</v>
      </c>
      <c r="C22" s="457"/>
      <c r="F22" s="164">
        <f>'Crop 5 - Input'!L48</f>
        <v>0</v>
      </c>
      <c r="G22" s="291">
        <f>IF(F22&gt;0,F22/'Crop 5 - Input'!$K$6,0)</f>
        <v>0</v>
      </c>
      <c r="H22" s="280">
        <f t="shared" si="0"/>
        <v>0</v>
      </c>
    </row>
    <row r="23" spans="2:8" ht="15" customHeight="1" x14ac:dyDescent="0.3">
      <c r="B23" s="457" t="s">
        <v>77</v>
      </c>
      <c r="C23" s="457"/>
      <c r="F23" s="164">
        <f>'Crop 5 - Input'!L60</f>
        <v>0</v>
      </c>
      <c r="G23" s="291">
        <f>IF(F23&gt;0,F23/'Crop 5 - Input'!$K$6,0)</f>
        <v>0</v>
      </c>
      <c r="H23" s="280">
        <f t="shared" si="0"/>
        <v>0</v>
      </c>
    </row>
    <row r="24" spans="2:8" ht="15" customHeight="1" x14ac:dyDescent="0.3">
      <c r="B24" s="457" t="s">
        <v>46</v>
      </c>
      <c r="C24" s="457"/>
      <c r="F24" s="164">
        <f>'Crop 5 - Input'!L75</f>
        <v>0</v>
      </c>
      <c r="G24" s="291">
        <f>IF(F24&gt;0,F24/'Crop 5 - Input'!$K$6,0)</f>
        <v>0</v>
      </c>
      <c r="H24" s="280">
        <f t="shared" si="0"/>
        <v>0</v>
      </c>
    </row>
    <row r="25" spans="2:8" ht="15" customHeight="1" x14ac:dyDescent="0.3">
      <c r="B25" s="457" t="s">
        <v>48</v>
      </c>
      <c r="C25" s="457"/>
      <c r="F25" s="164">
        <f>'Crop 5 - Input'!L100</f>
        <v>0</v>
      </c>
      <c r="G25" s="291">
        <f>IF(F25&gt;0,F25/'Crop 5 - Input'!$K$6,0)</f>
        <v>0</v>
      </c>
      <c r="H25" s="280">
        <f t="shared" si="0"/>
        <v>0</v>
      </c>
    </row>
    <row r="26" spans="2:8" ht="15" customHeight="1" x14ac:dyDescent="0.3">
      <c r="B26" s="457" t="s">
        <v>52</v>
      </c>
      <c r="C26" s="457"/>
      <c r="F26" s="164">
        <f>'Crop 5 - Input'!L118</f>
        <v>0</v>
      </c>
      <c r="G26" s="291">
        <f>IF(F26&gt;0,F26/'Crop 5 - Input'!$K$6,0)</f>
        <v>0</v>
      </c>
      <c r="H26" s="280">
        <f t="shared" si="0"/>
        <v>0</v>
      </c>
    </row>
    <row r="27" spans="2:8" ht="15" customHeight="1" x14ac:dyDescent="0.3">
      <c r="B27" s="467" t="s">
        <v>489</v>
      </c>
      <c r="C27" s="467"/>
      <c r="D27" s="467"/>
      <c r="F27" s="164">
        <f>'Crop 5 - Input'!L140</f>
        <v>0</v>
      </c>
      <c r="G27" s="291">
        <f>IF(F27&gt;0,F27/'Crop 5 - Input'!$K$6,0)</f>
        <v>0</v>
      </c>
      <c r="H27" s="280">
        <f t="shared" si="0"/>
        <v>0</v>
      </c>
    </row>
    <row r="28" spans="2:8" ht="15" customHeight="1" x14ac:dyDescent="0.3">
      <c r="B28" s="457" t="s">
        <v>507</v>
      </c>
      <c r="C28" s="457"/>
      <c r="F28" s="164">
        <f>AB79</f>
        <v>0</v>
      </c>
      <c r="G28" s="291">
        <f>IF(F28&gt;0,F28/'Crop 5 - Input'!$K$6,0)</f>
        <v>0</v>
      </c>
      <c r="H28" s="280">
        <f t="shared" si="0"/>
        <v>0</v>
      </c>
    </row>
    <row r="29" spans="2:8" ht="15" customHeight="1" x14ac:dyDescent="0.3">
      <c r="B29" s="457" t="s">
        <v>474</v>
      </c>
      <c r="C29" s="457"/>
      <c r="F29" s="164">
        <f>Overhead!E67*Overhead!O67</f>
        <v>0</v>
      </c>
      <c r="G29" s="291">
        <f>IF(F29&gt;0,F29/'Crop 5 - Input'!$K$6,0)</f>
        <v>0</v>
      </c>
      <c r="H29" s="280">
        <f t="shared" si="0"/>
        <v>0</v>
      </c>
    </row>
    <row r="30" spans="2:8" ht="15" customHeight="1" x14ac:dyDescent="0.3">
      <c r="B30" s="457" t="s">
        <v>455</v>
      </c>
      <c r="C30" s="457"/>
      <c r="F30" s="164">
        <f>Overhead!E68*Overhead!O68</f>
        <v>0</v>
      </c>
      <c r="G30" s="291">
        <f>IF(F30&gt;0,F30/'Crop 5 - Input'!$K$6,0)</f>
        <v>0</v>
      </c>
      <c r="H30" s="280">
        <f t="shared" si="0"/>
        <v>0</v>
      </c>
    </row>
    <row r="31" spans="2:8" ht="15" customHeight="1" x14ac:dyDescent="0.3">
      <c r="B31" s="457" t="s">
        <v>461</v>
      </c>
      <c r="C31" s="457"/>
      <c r="F31" s="164">
        <f>Overhead!E69*Overhead!O69</f>
        <v>0</v>
      </c>
      <c r="G31" s="291">
        <f>IF(F31&gt;0,F31/'Crop 5 - Input'!$K$6,0)</f>
        <v>0</v>
      </c>
      <c r="H31" s="280">
        <f t="shared" si="0"/>
        <v>0</v>
      </c>
    </row>
    <row r="32" spans="2:8" ht="15" customHeight="1" x14ac:dyDescent="0.3">
      <c r="B32" s="457" t="s">
        <v>490</v>
      </c>
      <c r="C32" s="457"/>
      <c r="F32" s="164">
        <f>'Crop 5 - Input'!L146</f>
        <v>0</v>
      </c>
      <c r="G32" s="291">
        <f>IF(F32&gt;0,F32/'Crop 5 - Input'!$K$6,0)</f>
        <v>0</v>
      </c>
      <c r="H32" s="280">
        <f t="shared" si="0"/>
        <v>0</v>
      </c>
    </row>
    <row r="33" spans="2:8" ht="15" customHeight="1" x14ac:dyDescent="0.3">
      <c r="B33" s="457" t="s">
        <v>3</v>
      </c>
      <c r="C33" s="457"/>
      <c r="F33" s="164">
        <f>'Crop 5 - Input'!L147+'Crop 5 - Input'!L148+'Crop 5 - Input'!L149+'Crop 5 - Input'!L150</f>
        <v>0</v>
      </c>
      <c r="G33" s="291">
        <f>IF(F33&gt;0,F33/'Crop 5 - Input'!$K$6,0)</f>
        <v>0</v>
      </c>
      <c r="H33" s="280">
        <f t="shared" si="0"/>
        <v>0</v>
      </c>
    </row>
    <row r="34" spans="2:8" ht="15" customHeight="1" x14ac:dyDescent="0.3">
      <c r="B34" s="463" t="s">
        <v>491</v>
      </c>
      <c r="C34" s="463"/>
      <c r="D34" s="287"/>
      <c r="E34" s="287"/>
      <c r="F34" s="306">
        <f>SUM(F21:F33)*0.5*(Overhead!$O$9)</f>
        <v>0</v>
      </c>
      <c r="G34" s="307">
        <f>IF(F34&gt;0,F34/'Crop 5 - Input'!$K$6,0)</f>
        <v>0</v>
      </c>
      <c r="H34" s="380">
        <f t="shared" si="0"/>
        <v>0</v>
      </c>
    </row>
    <row r="35" spans="2:8" ht="15" customHeight="1" x14ac:dyDescent="0.3">
      <c r="B35" s="286" t="s">
        <v>514</v>
      </c>
      <c r="F35" s="164">
        <f>SUM(F20:F34)</f>
        <v>0</v>
      </c>
      <c r="G35" s="291">
        <f>SUM(G20:G34)</f>
        <v>0</v>
      </c>
      <c r="H35" s="291">
        <f>SUM(H20:H34)</f>
        <v>0</v>
      </c>
    </row>
    <row r="36" spans="2:8" ht="15" customHeight="1" x14ac:dyDescent="0.3">
      <c r="B36" s="1" t="s">
        <v>475</v>
      </c>
      <c r="F36" s="164">
        <f>'Crop 5 - Input'!L130</f>
        <v>0</v>
      </c>
      <c r="G36" s="291">
        <f>IF(F36&gt;0,F36/'Crop 5 - Input'!$K$6,0)</f>
        <v>0</v>
      </c>
      <c r="H36" s="280">
        <f t="shared" si="0"/>
        <v>0</v>
      </c>
    </row>
    <row r="37" spans="2:8" ht="5.0999999999999996" customHeight="1" thickBot="1" x14ac:dyDescent="0.35">
      <c r="B37" s="313"/>
      <c r="C37" s="313"/>
      <c r="D37" s="313"/>
      <c r="E37" s="313"/>
      <c r="F37" s="314"/>
      <c r="G37" s="319"/>
      <c r="H37" s="319"/>
    </row>
    <row r="38" spans="2:8" ht="15" customHeight="1" thickTop="1" x14ac:dyDescent="0.3">
      <c r="B38" s="1" t="s">
        <v>476</v>
      </c>
      <c r="F38" s="164">
        <f>F35+F36</f>
        <v>0</v>
      </c>
      <c r="G38" s="291">
        <f>G35+G36</f>
        <v>0</v>
      </c>
      <c r="H38" s="291">
        <f>H35+H36</f>
        <v>0</v>
      </c>
    </row>
    <row r="39" spans="2:8" ht="15" customHeight="1" x14ac:dyDescent="0.3">
      <c r="B39" s="1" t="s">
        <v>269</v>
      </c>
      <c r="F39" s="164"/>
      <c r="G39" s="291"/>
      <c r="H39" s="291"/>
    </row>
    <row r="40" spans="2:8" ht="15" customHeight="1" x14ac:dyDescent="0.3">
      <c r="B40" s="286" t="s">
        <v>464</v>
      </c>
      <c r="C40" s="289"/>
      <c r="F40" s="164">
        <f>(Overhead!O12+Overhead!O13+Overhead!O14)*'Basic Information'!F18</f>
        <v>0</v>
      </c>
      <c r="G40" s="291">
        <f>IF(F40&gt;0,F40/'Crop 5 - Input'!$K$6,0)</f>
        <v>0</v>
      </c>
      <c r="H40" s="280">
        <f>IF(G40&gt;0,G40/$E$10,0)</f>
        <v>0</v>
      </c>
    </row>
    <row r="41" spans="2:8" ht="15" customHeight="1" x14ac:dyDescent="0.3">
      <c r="B41" s="286" t="s">
        <v>492</v>
      </c>
      <c r="C41" s="289"/>
      <c r="F41" s="164">
        <f>(Overhead!O17+Overhead!O19+Overhead!O21+Overhead!O23+Overhead!O26+Overhead!O28+Overhead!O30+Overhead!O33+Overhead!O35+Overhead!O37)*'Basic Information'!F18</f>
        <v>0</v>
      </c>
      <c r="G41" s="291">
        <f>IF(F41&gt;0,F41/'Crop 5 - Input'!$K$6,0)</f>
        <v>0</v>
      </c>
      <c r="H41" s="280">
        <f>IF(G41&gt;0,G41/$E$10,0)</f>
        <v>0</v>
      </c>
    </row>
    <row r="42" spans="2:8" ht="15" customHeight="1" x14ac:dyDescent="0.3">
      <c r="B42" s="286" t="s">
        <v>493</v>
      </c>
      <c r="C42" s="289"/>
      <c r="F42" s="164">
        <f>(Overhead!O16+Overhead!O18+Overhead!O20+Overhead!O22+Overhead!O25+Overhead!O27+Overhead!O29+Overhead!O32+Overhead!O34+Overhead!O36)*'Basic Information'!F18</f>
        <v>0</v>
      </c>
      <c r="G42" s="291">
        <f>IF(F42&gt;0,F42/'Crop 5 - Input'!$K$6,0)</f>
        <v>0</v>
      </c>
      <c r="H42" s="280">
        <f>IF(G42&gt;0,G42/$E$10,0)</f>
        <v>0</v>
      </c>
    </row>
    <row r="43" spans="2:8" ht="15" customHeight="1" x14ac:dyDescent="0.3">
      <c r="B43" s="310" t="s">
        <v>494</v>
      </c>
      <c r="C43" s="293"/>
      <c r="D43" s="287"/>
      <c r="E43" s="287"/>
      <c r="F43" s="306">
        <f>Overhead!O92*'Basic Information'!F18</f>
        <v>0</v>
      </c>
      <c r="G43" s="307">
        <f>IF(F43&gt;0,F43/'Crop 5 - Input'!$K$6,0)</f>
        <v>0</v>
      </c>
      <c r="H43" s="380">
        <f>IF(G43&gt;0,G43/$E$10,0)</f>
        <v>0</v>
      </c>
    </row>
    <row r="44" spans="2:8" ht="15" customHeight="1" x14ac:dyDescent="0.3">
      <c r="B44" s="1" t="s">
        <v>495</v>
      </c>
      <c r="F44" s="164">
        <f>SUM(F40:F43)</f>
        <v>0</v>
      </c>
      <c r="G44" s="291">
        <f>SUM(G40:G43)</f>
        <v>0</v>
      </c>
      <c r="H44" s="291">
        <f>SUM(H40:H43)</f>
        <v>0</v>
      </c>
    </row>
    <row r="45" spans="2:8" ht="10.050000000000001" customHeight="1" thickBot="1" x14ac:dyDescent="0.35">
      <c r="B45" s="313"/>
      <c r="C45" s="313"/>
      <c r="D45" s="313"/>
      <c r="E45" s="313"/>
      <c r="F45" s="314"/>
      <c r="G45" s="314"/>
      <c r="H45" s="314"/>
    </row>
    <row r="46" spans="2:8" ht="15" customHeight="1" thickTop="1" x14ac:dyDescent="0.3">
      <c r="B46" s="2" t="s">
        <v>502</v>
      </c>
      <c r="C46" s="2"/>
      <c r="D46" s="2"/>
      <c r="E46" s="2"/>
      <c r="F46" s="326">
        <f>F35+F36+F44</f>
        <v>0</v>
      </c>
      <c r="G46" s="327">
        <f>G35+G36+G44</f>
        <v>0</v>
      </c>
      <c r="H46" s="327">
        <f>H35+H36+H44</f>
        <v>0</v>
      </c>
    </row>
    <row r="47" spans="2:8" ht="10.050000000000001" customHeight="1" thickBot="1" x14ac:dyDescent="0.35"/>
    <row r="48" spans="2:8" ht="15" customHeight="1" thickBot="1" x14ac:dyDescent="0.35">
      <c r="B48" s="316" t="s">
        <v>506</v>
      </c>
      <c r="C48" s="317"/>
      <c r="D48" s="317"/>
      <c r="E48" s="317"/>
      <c r="F48" s="318">
        <f>F15-F46</f>
        <v>0</v>
      </c>
      <c r="G48" s="359">
        <f>G15-G46</f>
        <v>0</v>
      </c>
      <c r="H48" s="360">
        <f>H15-H46</f>
        <v>0</v>
      </c>
    </row>
    <row r="49" spans="2:8" ht="10.050000000000001" customHeight="1" x14ac:dyDescent="0.3"/>
    <row r="50" spans="2:8" ht="15" customHeight="1" x14ac:dyDescent="0.3">
      <c r="B50" s="265" t="s">
        <v>563</v>
      </c>
      <c r="C50" s="265"/>
      <c r="D50" s="265"/>
      <c r="E50" s="278"/>
      <c r="F50" s="278"/>
      <c r="G50" s="278"/>
      <c r="H50" s="278"/>
    </row>
    <row r="51" spans="2:8" ht="15" customHeight="1" x14ac:dyDescent="0.3">
      <c r="B51" s="343"/>
      <c r="C51" s="343"/>
      <c r="D51" s="464" t="s">
        <v>504</v>
      </c>
      <c r="E51" s="464"/>
      <c r="F51" s="464"/>
      <c r="G51" s="464"/>
      <c r="H51" s="464"/>
    </row>
    <row r="52" spans="2:8" ht="15" customHeight="1" x14ac:dyDescent="0.3">
      <c r="B52" s="343"/>
      <c r="C52" s="343"/>
      <c r="D52" s="345">
        <v>-0.25</v>
      </c>
      <c r="E52" s="345">
        <v>-0.1</v>
      </c>
      <c r="F52" s="343"/>
      <c r="G52" s="345">
        <v>0.1</v>
      </c>
      <c r="H52" s="345">
        <v>0.25</v>
      </c>
    </row>
    <row r="53" spans="2:8" ht="15" customHeight="1" x14ac:dyDescent="0.3">
      <c r="B53" s="344" t="s">
        <v>477</v>
      </c>
      <c r="C53" s="344"/>
      <c r="D53" s="346">
        <f>F53*0.75</f>
        <v>0</v>
      </c>
      <c r="E53" s="346">
        <f>F53*0.9</f>
        <v>0</v>
      </c>
      <c r="F53" s="346">
        <f>'Crop 5 - Input'!J19</f>
        <v>0</v>
      </c>
      <c r="G53" s="346">
        <f>F53*1.1</f>
        <v>0</v>
      </c>
      <c r="H53" s="346">
        <f>F53*1.25</f>
        <v>0</v>
      </c>
    </row>
    <row r="54" spans="2:8" ht="15" customHeight="1" x14ac:dyDescent="0.3">
      <c r="B54" s="347">
        <v>-0.25</v>
      </c>
      <c r="C54" s="348">
        <f>C56*0.75</f>
        <v>0</v>
      </c>
      <c r="D54" s="349">
        <f t="shared" ref="D54:H58" si="1">(D$53*$C54)-$G$46</f>
        <v>0</v>
      </c>
      <c r="E54" s="350">
        <f t="shared" si="1"/>
        <v>0</v>
      </c>
      <c r="F54" s="350">
        <f t="shared" si="1"/>
        <v>0</v>
      </c>
      <c r="G54" s="350">
        <f t="shared" si="1"/>
        <v>0</v>
      </c>
      <c r="H54" s="351">
        <f t="shared" si="1"/>
        <v>0</v>
      </c>
    </row>
    <row r="55" spans="2:8" ht="15" customHeight="1" x14ac:dyDescent="0.3">
      <c r="B55" s="347">
        <v>-0.1</v>
      </c>
      <c r="C55" s="348">
        <f>C56*0.9</f>
        <v>0</v>
      </c>
      <c r="D55" s="352">
        <f t="shared" si="1"/>
        <v>0</v>
      </c>
      <c r="E55" s="346">
        <f t="shared" si="1"/>
        <v>0</v>
      </c>
      <c r="F55" s="346">
        <f t="shared" si="1"/>
        <v>0</v>
      </c>
      <c r="G55" s="346">
        <f t="shared" si="1"/>
        <v>0</v>
      </c>
      <c r="H55" s="353">
        <f t="shared" si="1"/>
        <v>0</v>
      </c>
    </row>
    <row r="56" spans="2:8" ht="15" customHeight="1" x14ac:dyDescent="0.3">
      <c r="B56" s="354" t="s">
        <v>503</v>
      </c>
      <c r="C56" s="348">
        <f>'Crop 5 - Input'!F19</f>
        <v>0</v>
      </c>
      <c r="D56" s="352">
        <f t="shared" si="1"/>
        <v>0</v>
      </c>
      <c r="E56" s="346">
        <f t="shared" si="1"/>
        <v>0</v>
      </c>
      <c r="F56" s="346">
        <f t="shared" si="1"/>
        <v>0</v>
      </c>
      <c r="G56" s="346">
        <f t="shared" si="1"/>
        <v>0</v>
      </c>
      <c r="H56" s="353">
        <f t="shared" si="1"/>
        <v>0</v>
      </c>
    </row>
    <row r="57" spans="2:8" ht="15" customHeight="1" x14ac:dyDescent="0.3">
      <c r="B57" s="347">
        <v>0.1</v>
      </c>
      <c r="C57" s="348">
        <f>C56*1.1</f>
        <v>0</v>
      </c>
      <c r="D57" s="352">
        <f t="shared" si="1"/>
        <v>0</v>
      </c>
      <c r="E57" s="346">
        <f t="shared" si="1"/>
        <v>0</v>
      </c>
      <c r="F57" s="346">
        <f t="shared" si="1"/>
        <v>0</v>
      </c>
      <c r="G57" s="346">
        <f t="shared" si="1"/>
        <v>0</v>
      </c>
      <c r="H57" s="353">
        <f t="shared" si="1"/>
        <v>0</v>
      </c>
    </row>
    <row r="58" spans="2:8" ht="15" customHeight="1" x14ac:dyDescent="0.3">
      <c r="B58" s="347">
        <v>0.25</v>
      </c>
      <c r="C58" s="348">
        <f>C56*1.25</f>
        <v>0</v>
      </c>
      <c r="D58" s="355">
        <f t="shared" si="1"/>
        <v>0</v>
      </c>
      <c r="E58" s="356">
        <f t="shared" si="1"/>
        <v>0</v>
      </c>
      <c r="F58" s="356">
        <f t="shared" si="1"/>
        <v>0</v>
      </c>
      <c r="G58" s="356">
        <f t="shared" si="1"/>
        <v>0</v>
      </c>
      <c r="H58" s="357">
        <f t="shared" si="1"/>
        <v>0</v>
      </c>
    </row>
    <row r="59" spans="2:8" ht="10.050000000000001" customHeight="1" thickBot="1" x14ac:dyDescent="0.35">
      <c r="B59" s="312"/>
      <c r="C59" s="312"/>
      <c r="D59" s="312"/>
      <c r="E59" s="312"/>
      <c r="F59" s="312"/>
      <c r="G59" s="312"/>
      <c r="H59" s="312"/>
    </row>
    <row r="72" spans="27:28" ht="15" customHeight="1" x14ac:dyDescent="0.3">
      <c r="AA72" s="462" t="s">
        <v>508</v>
      </c>
      <c r="AB72" s="462"/>
    </row>
    <row r="73" spans="27:28" ht="15" customHeight="1" x14ac:dyDescent="0.3">
      <c r="AA73" s="27" t="s">
        <v>509</v>
      </c>
      <c r="AB73" s="27"/>
    </row>
    <row r="74" spans="27:28" ht="15" customHeight="1" x14ac:dyDescent="0.3">
      <c r="AA74" s="320" t="s">
        <v>510</v>
      </c>
      <c r="AB74" s="321">
        <f>(Overhead!E48*Overhead!O48)+(Overhead!E49*Overhead!O49)+(Overhead!E50*Overhead!O50)+(Overhead!E51*Overhead!O51)+(Overhead!E52*Overhead!O52)+(Overhead!E53*Overhead!O53)</f>
        <v>0</v>
      </c>
    </row>
    <row r="75" spans="27:28" ht="15" customHeight="1" x14ac:dyDescent="0.3">
      <c r="AA75" s="322" t="s">
        <v>46</v>
      </c>
      <c r="AB75" s="323">
        <f>'Crop 5 - Input'!L80</f>
        <v>0</v>
      </c>
    </row>
    <row r="76" spans="27:28" ht="15" customHeight="1" x14ac:dyDescent="0.3">
      <c r="AA76" s="320" t="s">
        <v>75</v>
      </c>
      <c r="AB76" s="321">
        <f>SUM(AB74:AB75)</f>
        <v>0</v>
      </c>
    </row>
    <row r="77" spans="27:28" ht="15" customHeight="1" x14ac:dyDescent="0.3">
      <c r="AA77" s="27" t="s">
        <v>511</v>
      </c>
      <c r="AB77" s="321">
        <f>AB74*Overhead!Q57</f>
        <v>0</v>
      </c>
    </row>
    <row r="78" spans="27:28" ht="15" customHeight="1" thickBot="1" x14ac:dyDescent="0.35">
      <c r="AA78" s="324" t="s">
        <v>512</v>
      </c>
      <c r="AB78" s="325">
        <f>AB74*Overhead!Q58</f>
        <v>0</v>
      </c>
    </row>
    <row r="79" spans="27:28" ht="15" customHeight="1" thickTop="1" x14ac:dyDescent="0.3">
      <c r="AA79" s="27" t="s">
        <v>174</v>
      </c>
      <c r="AB79" s="321">
        <f>AB76+AB77+AB78</f>
        <v>0</v>
      </c>
    </row>
  </sheetData>
  <sheetProtection algorithmName="SHA-512" hashValue="iXktuqTW+1Wp7zHp7RfxMSz9wAS8lWAPDb+Oxbz/iVro5+iQ7feOxqddYrfPNOLn6kOy2i1t6eXeM+N/onBq/A==" saltValue="Uct6n36F+SZjXP51aza+XQ==" spinCount="100000" sheet="1" objects="1" scenarios="1"/>
  <mergeCells count="27">
    <mergeCell ref="AA72:AB72"/>
    <mergeCell ref="B25:C25"/>
    <mergeCell ref="B26:C26"/>
    <mergeCell ref="B27:D27"/>
    <mergeCell ref="B28:C28"/>
    <mergeCell ref="B29:C29"/>
    <mergeCell ref="B30:C30"/>
    <mergeCell ref="B31:C31"/>
    <mergeCell ref="B32:C32"/>
    <mergeCell ref="B33:C33"/>
    <mergeCell ref="B34:C34"/>
    <mergeCell ref="D51:H51"/>
    <mergeCell ref="B3:H3"/>
    <mergeCell ref="B7:H7"/>
    <mergeCell ref="F8:H8"/>
    <mergeCell ref="B10:C10"/>
    <mergeCell ref="B11:C11"/>
    <mergeCell ref="B4:H4"/>
    <mergeCell ref="B6:D6"/>
    <mergeCell ref="B24:C24"/>
    <mergeCell ref="B12:C12"/>
    <mergeCell ref="B13:C13"/>
    <mergeCell ref="B17:H17"/>
    <mergeCell ref="B21:C21"/>
    <mergeCell ref="B22:C22"/>
    <mergeCell ref="B23:C23"/>
    <mergeCell ref="F18:H18"/>
  </mergeCells>
  <printOptions horizontalCentered="1"/>
  <pageMargins left="0.45" right="0.45" top="0.5" bottom="0.5" header="0" footer="0"/>
  <pageSetup scale="81" orientation="portrait" horizontalDpi="4294967295" verticalDpi="4294967295"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AF149"/>
  <sheetViews>
    <sheetView showGridLines="0" showRowColHeaders="0" zoomScaleNormal="100" workbookViewId="0"/>
  </sheetViews>
  <sheetFormatPr defaultColWidth="11.44140625" defaultRowHeight="15" customHeight="1" x14ac:dyDescent="0.3"/>
  <cols>
    <col min="1" max="1" width="2.88671875" style="184" customWidth="1"/>
    <col min="2" max="2" width="0.88671875" style="184" customWidth="1"/>
    <col min="3" max="3" width="20.88671875" style="184" customWidth="1"/>
    <col min="4" max="4" width="0.88671875" style="184" customWidth="1"/>
    <col min="5" max="5" width="8.88671875" style="184" customWidth="1"/>
    <col min="6" max="6" width="0.88671875" style="184" customWidth="1"/>
    <col min="7" max="7" width="9.88671875" style="184" customWidth="1"/>
    <col min="8" max="8" width="0.88671875" style="184" customWidth="1"/>
    <col min="9" max="9" width="8.88671875" style="184" customWidth="1"/>
    <col min="10" max="10" width="0.88671875" style="184" customWidth="1"/>
    <col min="11" max="13" width="8.88671875" style="184" customWidth="1"/>
    <col min="14" max="14" width="0.88671875" style="184" customWidth="1"/>
    <col min="15" max="15" width="2.88671875" style="184" customWidth="1"/>
    <col min="16" max="16" width="0.88671875" style="184" customWidth="1"/>
    <col min="17" max="28" width="4.88671875" style="184" customWidth="1"/>
    <col min="29" max="29" width="0.88671875" style="184" customWidth="1"/>
    <col min="30" max="30" width="10.88671875" style="184" customWidth="1"/>
    <col min="31" max="16384" width="11.44140625" style="184"/>
  </cols>
  <sheetData>
    <row r="2" spans="1:32" ht="15" customHeight="1" thickBot="1" x14ac:dyDescent="0.35">
      <c r="B2" s="4"/>
      <c r="C2" s="477" t="s">
        <v>570</v>
      </c>
      <c r="D2" s="477"/>
      <c r="E2" s="477"/>
      <c r="F2" s="477"/>
      <c r="G2" s="4"/>
      <c r="H2" s="4"/>
      <c r="I2" s="4"/>
      <c r="J2" s="4"/>
      <c r="K2" s="4"/>
      <c r="L2" s="4"/>
      <c r="M2" s="4"/>
    </row>
    <row r="3" spans="1:32" ht="4.95" customHeight="1" x14ac:dyDescent="0.3">
      <c r="B3" s="58"/>
      <c r="C3" s="68"/>
      <c r="D3" s="68"/>
      <c r="E3" s="68"/>
      <c r="F3" s="59"/>
      <c r="G3" s="59"/>
      <c r="H3" s="59"/>
      <c r="I3" s="59"/>
      <c r="J3" s="59"/>
      <c r="K3" s="59"/>
      <c r="L3" s="59"/>
      <c r="M3" s="59"/>
      <c r="N3" s="195"/>
    </row>
    <row r="4" spans="1:32" ht="15" customHeight="1" x14ac:dyDescent="0.3">
      <c r="B4" s="63"/>
      <c r="C4" s="57" t="s">
        <v>571</v>
      </c>
      <c r="D4" s="57"/>
      <c r="E4" s="4"/>
      <c r="F4" s="4"/>
      <c r="G4" s="4"/>
      <c r="H4" s="452" t="str">
        <f>'Basic Information'!D20</f>
        <v>Cow-Calf</v>
      </c>
      <c r="I4" s="452"/>
      <c r="J4" s="452"/>
      <c r="K4" s="452"/>
      <c r="L4" s="452"/>
      <c r="M4" s="4"/>
      <c r="N4" s="190"/>
    </row>
    <row r="5" spans="1:32" ht="15" customHeight="1" x14ac:dyDescent="0.3">
      <c r="B5" s="63"/>
      <c r="C5" s="57"/>
      <c r="D5" s="57"/>
      <c r="E5" s="4"/>
      <c r="F5" s="4"/>
      <c r="G5" s="4"/>
      <c r="H5" s="4"/>
      <c r="I5" s="69"/>
      <c r="J5" s="69"/>
      <c r="K5" s="69"/>
      <c r="L5" s="69"/>
      <c r="M5" s="4"/>
      <c r="N5" s="190"/>
    </row>
    <row r="6" spans="1:32" ht="15" customHeight="1" x14ac:dyDescent="0.3">
      <c r="B6" s="63"/>
      <c r="C6" s="478" t="s">
        <v>572</v>
      </c>
      <c r="D6" s="478"/>
      <c r="E6" s="478"/>
      <c r="F6" s="478"/>
      <c r="G6" s="478"/>
      <c r="H6" s="478"/>
      <c r="I6" s="478"/>
      <c r="J6" s="478"/>
      <c r="K6" s="478"/>
      <c r="L6" s="478"/>
      <c r="M6" s="478"/>
      <c r="N6" s="190"/>
    </row>
    <row r="7" spans="1:32" ht="15" customHeight="1" x14ac:dyDescent="0.3">
      <c r="B7" s="63"/>
      <c r="C7" s="478"/>
      <c r="D7" s="478"/>
      <c r="E7" s="478"/>
      <c r="F7" s="478"/>
      <c r="G7" s="478"/>
      <c r="H7" s="478"/>
      <c r="I7" s="478"/>
      <c r="J7" s="478"/>
      <c r="K7" s="478"/>
      <c r="L7" s="478"/>
      <c r="M7" s="478"/>
      <c r="N7" s="190"/>
    </row>
    <row r="8" spans="1:32" ht="4.95" customHeight="1" thickBot="1" x14ac:dyDescent="0.35">
      <c r="B8" s="66"/>
      <c r="C8" s="6"/>
      <c r="D8" s="6"/>
      <c r="E8" s="6"/>
      <c r="F8" s="6"/>
      <c r="G8" s="6"/>
      <c r="H8" s="6"/>
      <c r="I8" s="6"/>
      <c r="J8" s="6"/>
      <c r="K8" s="6"/>
      <c r="L8" s="6"/>
      <c r="M8" s="6"/>
      <c r="N8" s="213"/>
    </row>
    <row r="10" spans="1:32" ht="15" customHeight="1" thickBot="1" x14ac:dyDescent="0.35">
      <c r="A10" s="4"/>
      <c r="B10" s="4"/>
      <c r="C10" s="482" t="s">
        <v>315</v>
      </c>
      <c r="D10" s="482"/>
      <c r="E10" s="482"/>
      <c r="F10" s="482"/>
      <c r="G10" s="482"/>
      <c r="H10" s="482"/>
      <c r="I10" s="482"/>
      <c r="J10" s="185"/>
      <c r="K10" s="4"/>
      <c r="L10" s="4"/>
      <c r="M10" s="4"/>
      <c r="N10" s="4"/>
      <c r="O10" s="4"/>
      <c r="P10" s="4"/>
      <c r="Q10" s="4"/>
      <c r="R10" s="4"/>
      <c r="S10" s="4"/>
      <c r="T10" s="4"/>
      <c r="U10" s="4"/>
      <c r="V10" s="4"/>
      <c r="W10" s="4"/>
      <c r="X10" s="4"/>
      <c r="Y10" s="4"/>
      <c r="Z10" s="4"/>
      <c r="AA10" s="4"/>
      <c r="AB10" s="4"/>
      <c r="AC10" s="4"/>
      <c r="AD10" s="4"/>
      <c r="AE10" s="4"/>
      <c r="AF10" s="7"/>
    </row>
    <row r="11" spans="1:32" ht="5.0999999999999996" customHeight="1" x14ac:dyDescent="0.3">
      <c r="A11" s="4"/>
      <c r="B11" s="58"/>
      <c r="C11" s="68"/>
      <c r="D11" s="68"/>
      <c r="E11" s="68"/>
      <c r="F11" s="68"/>
      <c r="G11" s="68"/>
      <c r="H11" s="68"/>
      <c r="I11" s="186"/>
      <c r="J11" s="59"/>
      <c r="K11" s="59"/>
      <c r="L11" s="59"/>
      <c r="M11" s="59"/>
      <c r="N11" s="62"/>
      <c r="O11" s="4"/>
      <c r="P11" s="4"/>
      <c r="Q11" s="4"/>
      <c r="R11" s="4"/>
      <c r="S11" s="4"/>
      <c r="T11" s="4"/>
      <c r="U11" s="4"/>
      <c r="V11" s="4"/>
      <c r="W11" s="4"/>
      <c r="X11" s="4"/>
      <c r="Y11" s="4"/>
      <c r="Z11" s="4"/>
      <c r="AA11" s="4"/>
      <c r="AB11" s="4"/>
      <c r="AC11" s="4"/>
      <c r="AD11" s="4"/>
      <c r="AE11" s="4"/>
      <c r="AF11" s="7"/>
    </row>
    <row r="12" spans="1:32" ht="20.100000000000001" customHeight="1" x14ac:dyDescent="0.3">
      <c r="A12" s="4"/>
      <c r="B12" s="63"/>
      <c r="C12" s="187" t="str">
        <f>'Basic Information'!D20</f>
        <v>Cow-Calf</v>
      </c>
      <c r="D12" s="187"/>
      <c r="E12" s="57"/>
      <c r="F12" s="57"/>
      <c r="G12" s="4"/>
      <c r="H12" s="4"/>
      <c r="I12" s="188"/>
      <c r="J12" s="4"/>
      <c r="K12" s="484"/>
      <c r="L12" s="484"/>
      <c r="M12" s="484"/>
      <c r="N12" s="189"/>
      <c r="O12" s="4"/>
      <c r="P12" s="4"/>
      <c r="Q12" s="4"/>
      <c r="R12" s="4"/>
      <c r="S12" s="4"/>
      <c r="T12" s="4"/>
      <c r="U12" s="4"/>
      <c r="V12" s="4"/>
      <c r="W12" s="4"/>
      <c r="X12" s="4"/>
      <c r="Y12" s="4"/>
      <c r="Z12" s="4"/>
      <c r="AA12" s="4"/>
      <c r="AB12" s="4"/>
      <c r="AC12" s="4"/>
      <c r="AD12" s="4"/>
      <c r="AE12" s="4"/>
      <c r="AF12" s="7"/>
    </row>
    <row r="13" spans="1:32" ht="15" customHeight="1" x14ac:dyDescent="0.3">
      <c r="A13" s="4"/>
      <c r="B13" s="63"/>
      <c r="C13" s="57" t="s">
        <v>362</v>
      </c>
      <c r="D13" s="57"/>
      <c r="E13" s="57"/>
      <c r="F13" s="57"/>
      <c r="G13" s="241">
        <v>0</v>
      </c>
      <c r="H13" s="4"/>
      <c r="I13" s="469" t="s">
        <v>358</v>
      </c>
      <c r="J13" s="470"/>
      <c r="K13" s="470"/>
      <c r="L13" s="470"/>
      <c r="M13" s="20">
        <f>ROUNDDOWN(G13*G18,0)</f>
        <v>0</v>
      </c>
      <c r="N13" s="190"/>
      <c r="O13" s="4"/>
      <c r="P13" s="4"/>
      <c r="Q13" s="4"/>
      <c r="R13" s="4"/>
      <c r="S13" s="4"/>
      <c r="T13" s="4"/>
      <c r="V13" s="20"/>
      <c r="W13" s="4"/>
      <c r="X13" s="4"/>
      <c r="Y13" s="4"/>
      <c r="Z13" s="4"/>
      <c r="AA13" s="4"/>
      <c r="AB13" s="4"/>
      <c r="AC13" s="4"/>
      <c r="AD13" s="4"/>
      <c r="AE13" s="4"/>
      <c r="AF13" s="7"/>
    </row>
    <row r="14" spans="1:32" ht="15" customHeight="1" x14ac:dyDescent="0.3">
      <c r="A14" s="4"/>
      <c r="B14" s="63"/>
      <c r="C14" s="57" t="s">
        <v>322</v>
      </c>
      <c r="D14" s="57"/>
      <c r="E14" s="57"/>
      <c r="F14" s="57"/>
      <c r="G14" s="241">
        <v>0</v>
      </c>
      <c r="H14" s="4"/>
      <c r="I14" s="469" t="s">
        <v>359</v>
      </c>
      <c r="J14" s="470"/>
      <c r="K14" s="470"/>
      <c r="L14" s="470"/>
      <c r="M14" s="20">
        <f>ROUNDDOWN(M13*G19,0)</f>
        <v>0</v>
      </c>
      <c r="N14" s="190"/>
      <c r="O14" s="4"/>
      <c r="P14" s="4"/>
      <c r="Q14" s="4"/>
      <c r="R14" s="4"/>
      <c r="S14" s="4"/>
      <c r="T14" s="4"/>
      <c r="V14" s="20"/>
      <c r="W14" s="4"/>
      <c r="X14" s="4"/>
      <c r="Y14" s="4"/>
      <c r="Z14" s="4"/>
      <c r="AA14" s="4"/>
      <c r="AB14" s="4"/>
      <c r="AC14" s="4"/>
      <c r="AD14" s="4"/>
      <c r="AE14" s="4"/>
      <c r="AF14" s="7"/>
    </row>
    <row r="15" spans="1:32" ht="15" customHeight="1" x14ac:dyDescent="0.3">
      <c r="A15" s="4"/>
      <c r="B15" s="63"/>
      <c r="C15" s="57" t="s">
        <v>348</v>
      </c>
      <c r="D15" s="57"/>
      <c r="E15" s="57"/>
      <c r="F15" s="57"/>
      <c r="G15" s="242">
        <v>0</v>
      </c>
      <c r="H15" s="4"/>
      <c r="I15" s="469" t="s">
        <v>360</v>
      </c>
      <c r="J15" s="470"/>
      <c r="K15" s="470"/>
      <c r="L15" s="470"/>
      <c r="M15" s="20">
        <f>ROUNDDOWN(M13-M14,0)</f>
        <v>0</v>
      </c>
      <c r="N15" s="190"/>
      <c r="O15" s="4"/>
      <c r="P15" s="4"/>
      <c r="Q15" s="4"/>
      <c r="R15" s="4"/>
      <c r="S15" s="4"/>
      <c r="T15" s="4"/>
      <c r="V15" s="20"/>
      <c r="W15" s="4"/>
      <c r="X15" s="4"/>
      <c r="Y15" s="4"/>
      <c r="Z15" s="4"/>
      <c r="AA15" s="4"/>
      <c r="AB15" s="4"/>
      <c r="AC15" s="4"/>
      <c r="AD15" s="4"/>
      <c r="AE15" s="4"/>
      <c r="AF15" s="7"/>
    </row>
    <row r="16" spans="1:32" ht="15" customHeight="1" thickBot="1" x14ac:dyDescent="0.35">
      <c r="A16" s="4"/>
      <c r="B16" s="63"/>
      <c r="C16" s="57" t="s">
        <v>349</v>
      </c>
      <c r="D16" s="57"/>
      <c r="E16" s="57"/>
      <c r="F16" s="57"/>
      <c r="G16" s="242">
        <v>0</v>
      </c>
      <c r="H16" s="4"/>
      <c r="I16" s="469" t="s">
        <v>354</v>
      </c>
      <c r="J16" s="470"/>
      <c r="K16" s="470"/>
      <c r="L16" s="470"/>
      <c r="M16" s="20">
        <f>ROUNDDOWN(G13*G20,0)</f>
        <v>0</v>
      </c>
      <c r="N16" s="190"/>
      <c r="O16" s="4"/>
      <c r="P16" s="4"/>
      <c r="Q16" s="4"/>
      <c r="AD16" s="4"/>
      <c r="AE16" s="4"/>
      <c r="AF16" s="7"/>
    </row>
    <row r="17" spans="1:32" ht="15" customHeight="1" x14ac:dyDescent="0.3">
      <c r="A17" s="4"/>
      <c r="B17" s="63"/>
      <c r="C17" s="57" t="s">
        <v>350</v>
      </c>
      <c r="D17" s="57"/>
      <c r="E17" s="57"/>
      <c r="F17" s="57"/>
      <c r="G17" s="242">
        <v>0</v>
      </c>
      <c r="H17" s="4"/>
      <c r="I17" s="469" t="s">
        <v>356</v>
      </c>
      <c r="J17" s="470"/>
      <c r="K17" s="470"/>
      <c r="L17" s="470"/>
      <c r="M17" s="20">
        <f>ROUNDDOWN(M15-M16,0)</f>
        <v>0</v>
      </c>
      <c r="N17" s="190"/>
      <c r="O17" s="4"/>
      <c r="P17" s="4"/>
      <c r="Q17" s="4"/>
      <c r="AD17" s="479" t="s">
        <v>397</v>
      </c>
      <c r="AE17" s="4"/>
      <c r="AF17" s="7"/>
    </row>
    <row r="18" spans="1:32" ht="15" customHeight="1" x14ac:dyDescent="0.3">
      <c r="A18" s="4"/>
      <c r="B18" s="63"/>
      <c r="C18" s="57" t="s">
        <v>351</v>
      </c>
      <c r="D18" s="57"/>
      <c r="E18" s="57"/>
      <c r="F18" s="57"/>
      <c r="G18" s="242">
        <v>0</v>
      </c>
      <c r="H18" s="4"/>
      <c r="I18" s="469" t="s">
        <v>355</v>
      </c>
      <c r="J18" s="470"/>
      <c r="K18" s="470"/>
      <c r="L18" s="470"/>
      <c r="M18" s="20">
        <f>M16-(G13*(G15+G16))</f>
        <v>0</v>
      </c>
      <c r="N18" s="190"/>
      <c r="O18" s="4"/>
      <c r="P18" s="4"/>
      <c r="Q18" s="4"/>
      <c r="AD18" s="480"/>
      <c r="AE18" s="4"/>
      <c r="AF18" s="7"/>
    </row>
    <row r="19" spans="1:32" ht="15" customHeight="1" x14ac:dyDescent="0.3">
      <c r="A19" s="4"/>
      <c r="B19" s="63"/>
      <c r="C19" s="57" t="s">
        <v>352</v>
      </c>
      <c r="D19" s="57"/>
      <c r="E19" s="57"/>
      <c r="F19" s="57"/>
      <c r="G19" s="242">
        <v>0</v>
      </c>
      <c r="H19" s="4"/>
      <c r="I19" s="475" t="s">
        <v>361</v>
      </c>
      <c r="J19" s="476"/>
      <c r="K19" s="476"/>
      <c r="L19" s="476"/>
      <c r="M19" s="20">
        <f>ROUNDDOWN(G13*G16,0)</f>
        <v>0</v>
      </c>
      <c r="N19" s="190"/>
      <c r="O19" s="4"/>
      <c r="P19" s="4"/>
      <c r="V19" s="20"/>
      <c r="W19" s="4"/>
      <c r="X19" s="4"/>
      <c r="Y19" s="4"/>
      <c r="Z19" s="4"/>
      <c r="AA19" s="4"/>
      <c r="AB19" s="4"/>
      <c r="AC19" s="4"/>
      <c r="AD19" s="480"/>
      <c r="AE19" s="4"/>
      <c r="AF19" s="7"/>
    </row>
    <row r="20" spans="1:32" ht="15" customHeight="1" thickBot="1" x14ac:dyDescent="0.35">
      <c r="A20" s="4"/>
      <c r="B20" s="63"/>
      <c r="C20" s="57" t="s">
        <v>353</v>
      </c>
      <c r="D20" s="57"/>
      <c r="E20" s="57"/>
      <c r="F20" s="57"/>
      <c r="G20" s="242">
        <v>0</v>
      </c>
      <c r="H20" s="4"/>
      <c r="I20" s="469" t="s">
        <v>357</v>
      </c>
      <c r="J20" s="470"/>
      <c r="K20" s="470"/>
      <c r="L20" s="470"/>
      <c r="M20" s="20">
        <f>ROUNDDOWN(G14*G17,0)</f>
        <v>0</v>
      </c>
      <c r="N20" s="190"/>
      <c r="O20" s="4"/>
      <c r="P20" s="4"/>
      <c r="Q20" s="4"/>
      <c r="AD20" s="481"/>
      <c r="AE20" s="4"/>
      <c r="AF20" s="7"/>
    </row>
    <row r="21" spans="1:32" ht="5.0999999999999996" customHeight="1" thickBot="1" x14ac:dyDescent="0.35">
      <c r="A21" s="4"/>
      <c r="B21" s="66"/>
      <c r="C21" s="6"/>
      <c r="D21" s="6"/>
      <c r="E21" s="6"/>
      <c r="F21" s="6"/>
      <c r="G21" s="6"/>
      <c r="H21" s="6"/>
      <c r="I21" s="192"/>
      <c r="J21" s="6"/>
      <c r="K21" s="6"/>
      <c r="L21" s="6"/>
      <c r="M21" s="6"/>
      <c r="N21" s="67"/>
      <c r="O21" s="4"/>
      <c r="P21" s="4"/>
      <c r="Q21" s="4"/>
      <c r="AD21" s="4"/>
      <c r="AE21" s="4"/>
      <c r="AF21" s="7"/>
    </row>
    <row r="22" spans="1:32" ht="15" customHeight="1" x14ac:dyDescent="0.3">
      <c r="A22" s="4"/>
      <c r="B22" s="4"/>
      <c r="C22" s="4"/>
      <c r="D22" s="4"/>
      <c r="E22" s="4"/>
      <c r="F22" s="4"/>
      <c r="G22" s="4"/>
      <c r="H22" s="4"/>
      <c r="I22" s="4"/>
      <c r="J22" s="4"/>
      <c r="K22" s="4"/>
      <c r="L22" s="4"/>
      <c r="M22" s="4"/>
      <c r="N22" s="4"/>
      <c r="O22" s="4"/>
      <c r="P22" s="4"/>
      <c r="Q22" s="4"/>
      <c r="S22" s="4"/>
      <c r="V22" s="20"/>
      <c r="W22" s="4"/>
      <c r="X22" s="4"/>
      <c r="Y22" s="4"/>
      <c r="Z22" s="4"/>
      <c r="AA22" s="4"/>
      <c r="AB22" s="4"/>
      <c r="AD22" s="4"/>
      <c r="AE22" s="4"/>
      <c r="AF22" s="7"/>
    </row>
    <row r="23" spans="1:32" ht="15" customHeight="1" thickBot="1" x14ac:dyDescent="0.35">
      <c r="A23" s="4"/>
      <c r="B23" s="4"/>
      <c r="C23" s="2" t="s">
        <v>0</v>
      </c>
      <c r="D23" s="2"/>
      <c r="E23" s="4"/>
      <c r="F23" s="4"/>
      <c r="G23" s="4"/>
      <c r="H23" s="4"/>
      <c r="I23" s="4"/>
      <c r="J23" s="4"/>
      <c r="K23" s="4"/>
      <c r="L23" s="4"/>
      <c r="M23" s="4"/>
      <c r="N23" s="4"/>
      <c r="O23" s="4"/>
      <c r="P23" s="4"/>
      <c r="Q23" s="4"/>
      <c r="R23" s="4"/>
      <c r="S23" s="4"/>
      <c r="T23" s="4"/>
      <c r="U23" s="4"/>
      <c r="V23" s="6"/>
      <c r="W23" s="4"/>
      <c r="X23" s="4"/>
      <c r="Y23" s="6"/>
      <c r="Z23" s="4"/>
      <c r="AA23" s="6"/>
      <c r="AB23" s="6"/>
      <c r="AC23" s="6"/>
      <c r="AD23" s="4"/>
      <c r="AE23" s="4"/>
      <c r="AF23" s="7"/>
    </row>
    <row r="24" spans="1:32" ht="5.0999999999999996" customHeight="1" x14ac:dyDescent="0.3">
      <c r="A24" s="4"/>
      <c r="B24" s="58"/>
      <c r="C24" s="59"/>
      <c r="D24" s="59"/>
      <c r="E24" s="59"/>
      <c r="F24" s="59"/>
      <c r="G24" s="59"/>
      <c r="H24" s="59"/>
      <c r="I24" s="59"/>
      <c r="J24" s="59"/>
      <c r="K24" s="59"/>
      <c r="L24" s="59"/>
      <c r="M24" s="59"/>
      <c r="N24" s="62"/>
      <c r="O24" s="4"/>
      <c r="P24" s="193"/>
      <c r="Q24" s="194"/>
      <c r="R24" s="194"/>
      <c r="S24" s="194"/>
      <c r="T24" s="194"/>
      <c r="U24" s="194"/>
      <c r="V24" s="194"/>
      <c r="W24" s="194"/>
      <c r="X24" s="194"/>
      <c r="Y24" s="194"/>
      <c r="Z24" s="194"/>
      <c r="AA24" s="194"/>
      <c r="AB24" s="194"/>
      <c r="AC24" s="195"/>
      <c r="AE24" s="4"/>
      <c r="AF24" s="7"/>
    </row>
    <row r="25" spans="1:32" ht="15" customHeight="1" x14ac:dyDescent="0.3">
      <c r="A25" s="4"/>
      <c r="B25" s="63"/>
      <c r="C25" s="4"/>
      <c r="D25" s="4"/>
      <c r="E25" s="4"/>
      <c r="F25" s="4"/>
      <c r="G25" s="4"/>
      <c r="H25" s="4"/>
      <c r="I25" s="83" t="s">
        <v>366</v>
      </c>
      <c r="J25" s="4"/>
      <c r="K25" s="4"/>
      <c r="L25" s="4"/>
      <c r="M25" s="4"/>
      <c r="N25" s="65"/>
      <c r="O25" s="4"/>
      <c r="P25" s="196"/>
      <c r="AC25" s="190"/>
      <c r="AE25" s="4"/>
      <c r="AF25" s="7"/>
    </row>
    <row r="26" spans="1:32" ht="15" customHeight="1" x14ac:dyDescent="0.3">
      <c r="A26" s="4"/>
      <c r="B26" s="63"/>
      <c r="C26" s="4"/>
      <c r="D26" s="4"/>
      <c r="E26" s="4"/>
      <c r="F26" s="4"/>
      <c r="G26" s="83" t="s">
        <v>365</v>
      </c>
      <c r="H26" s="4"/>
      <c r="I26" s="191" t="s">
        <v>62</v>
      </c>
      <c r="J26" s="4"/>
      <c r="K26" s="404" t="s">
        <v>124</v>
      </c>
      <c r="L26" s="404"/>
      <c r="M26" s="404"/>
      <c r="N26" s="65"/>
      <c r="O26" s="4"/>
      <c r="P26" s="196"/>
      <c r="Q26" s="483" t="s">
        <v>376</v>
      </c>
      <c r="R26" s="483"/>
      <c r="S26" s="483"/>
      <c r="T26" s="483"/>
      <c r="U26" s="483"/>
      <c r="V26" s="483"/>
      <c r="W26" s="483"/>
      <c r="X26" s="483"/>
      <c r="Y26" s="483"/>
      <c r="Z26" s="483"/>
      <c r="AA26" s="483"/>
      <c r="AB26" s="483"/>
      <c r="AC26" s="190"/>
      <c r="AE26" s="4"/>
      <c r="AF26" s="7"/>
    </row>
    <row r="27" spans="1:32" ht="15" customHeight="1" x14ac:dyDescent="0.3">
      <c r="A27" s="4"/>
      <c r="B27" s="63"/>
      <c r="C27" s="11" t="s">
        <v>363</v>
      </c>
      <c r="D27" s="11"/>
      <c r="E27" s="79" t="s">
        <v>364</v>
      </c>
      <c r="F27" s="79"/>
      <c r="G27" s="64" t="s">
        <v>374</v>
      </c>
      <c r="H27" s="11"/>
      <c r="I27" s="64" t="s">
        <v>375</v>
      </c>
      <c r="J27" s="11"/>
      <c r="K27" s="64" t="s">
        <v>65</v>
      </c>
      <c r="L27" s="64" t="s">
        <v>367</v>
      </c>
      <c r="M27" s="64" t="s">
        <v>368</v>
      </c>
      <c r="N27" s="65"/>
      <c r="O27" s="4"/>
      <c r="P27" s="196"/>
      <c r="Q27" s="197" t="s">
        <v>101</v>
      </c>
      <c r="R27" s="7" t="s">
        <v>102</v>
      </c>
      <c r="S27" s="7" t="s">
        <v>103</v>
      </c>
      <c r="T27" s="7" t="s">
        <v>104</v>
      </c>
      <c r="U27" s="7" t="s">
        <v>105</v>
      </c>
      <c r="V27" s="7" t="s">
        <v>106</v>
      </c>
      <c r="W27" s="7" t="s">
        <v>107</v>
      </c>
      <c r="X27" s="7" t="s">
        <v>108</v>
      </c>
      <c r="Y27" s="7" t="s">
        <v>109</v>
      </c>
      <c r="Z27" s="7" t="s">
        <v>110</v>
      </c>
      <c r="AA27" s="7" t="s">
        <v>111</v>
      </c>
      <c r="AB27" s="7" t="s">
        <v>112</v>
      </c>
      <c r="AC27" s="65"/>
      <c r="AD27" s="4"/>
      <c r="AE27" s="4"/>
      <c r="AF27" s="7"/>
    </row>
    <row r="28" spans="1:32" ht="5.0999999999999996" customHeight="1" x14ac:dyDescent="0.3">
      <c r="A28" s="4"/>
      <c r="B28" s="63"/>
      <c r="C28" s="4"/>
      <c r="D28" s="4"/>
      <c r="E28" s="4"/>
      <c r="F28" s="4"/>
      <c r="G28" s="4"/>
      <c r="H28" s="4"/>
      <c r="I28" s="4"/>
      <c r="J28" s="4"/>
      <c r="K28" s="4"/>
      <c r="L28" s="4"/>
      <c r="M28" s="4"/>
      <c r="N28" s="65"/>
      <c r="O28" s="4"/>
      <c r="P28" s="196"/>
      <c r="Q28" s="4"/>
      <c r="R28" s="4"/>
      <c r="S28" s="4"/>
      <c r="T28" s="4"/>
      <c r="U28" s="4"/>
      <c r="V28" s="4"/>
      <c r="W28" s="4"/>
      <c r="X28" s="4"/>
      <c r="Y28" s="4"/>
      <c r="Z28" s="4"/>
      <c r="AA28" s="4"/>
      <c r="AB28" s="4"/>
      <c r="AC28" s="65"/>
      <c r="AD28" s="4"/>
      <c r="AE28" s="4"/>
      <c r="AF28" s="7"/>
    </row>
    <row r="29" spans="1:32" ht="15" customHeight="1" x14ac:dyDescent="0.3">
      <c r="A29" s="4"/>
      <c r="B29" s="63"/>
      <c r="C29" s="4" t="s">
        <v>369</v>
      </c>
      <c r="D29" s="4"/>
      <c r="E29" s="20">
        <f>M14</f>
        <v>0</v>
      </c>
      <c r="F29" s="20"/>
      <c r="G29" s="126">
        <v>0</v>
      </c>
      <c r="H29" s="4"/>
      <c r="I29" s="253">
        <v>0</v>
      </c>
      <c r="J29" s="4"/>
      <c r="K29" s="20">
        <f>ROUNDDOWN(E29*G29*(I29/100),0)</f>
        <v>0</v>
      </c>
      <c r="L29" s="20">
        <f>ROUNDDOWN(G29*I29,0)</f>
        <v>0</v>
      </c>
      <c r="M29" s="20">
        <f>IF(K29&gt;0,K29/$G$13,0)</f>
        <v>0</v>
      </c>
      <c r="N29" s="65"/>
      <c r="O29" s="4"/>
      <c r="P29" s="196"/>
      <c r="Q29" s="244">
        <v>0</v>
      </c>
      <c r="R29" s="244">
        <v>0</v>
      </c>
      <c r="S29" s="244">
        <v>0</v>
      </c>
      <c r="T29" s="244">
        <v>0</v>
      </c>
      <c r="U29" s="244">
        <v>0</v>
      </c>
      <c r="V29" s="244">
        <v>0</v>
      </c>
      <c r="W29" s="244">
        <v>0</v>
      </c>
      <c r="X29" s="244">
        <v>0</v>
      </c>
      <c r="Y29" s="244">
        <v>0</v>
      </c>
      <c r="Z29" s="244">
        <v>0</v>
      </c>
      <c r="AA29" s="244">
        <v>0</v>
      </c>
      <c r="AB29" s="244">
        <v>0</v>
      </c>
      <c r="AC29" s="198"/>
      <c r="AD29" s="52">
        <f t="shared" ref="AD29:AD35" si="0">SUM(Q29:AC29)</f>
        <v>0</v>
      </c>
      <c r="AE29" s="4"/>
      <c r="AF29" s="7"/>
    </row>
    <row r="30" spans="1:32" ht="15" customHeight="1" x14ac:dyDescent="0.3">
      <c r="A30" s="4"/>
      <c r="B30" s="63"/>
      <c r="C30" s="4" t="s">
        <v>370</v>
      </c>
      <c r="D30" s="4"/>
      <c r="E30" s="20">
        <f>M17</f>
        <v>0</v>
      </c>
      <c r="F30" s="20"/>
      <c r="G30" s="126">
        <v>0</v>
      </c>
      <c r="H30" s="4"/>
      <c r="I30" s="253">
        <v>0</v>
      </c>
      <c r="J30" s="4"/>
      <c r="K30" s="20">
        <f>ROUNDDOWN(E30*G30*(I30/100),0)</f>
        <v>0</v>
      </c>
      <c r="L30" s="20">
        <f>ROUNDDOWN(G30*I30,0)</f>
        <v>0</v>
      </c>
      <c r="M30" s="20">
        <f t="shared" ref="M30:M35" si="1">IF(K30&gt;0,K30/$G$13,0)</f>
        <v>0</v>
      </c>
      <c r="N30" s="65"/>
      <c r="O30" s="4"/>
      <c r="P30" s="196"/>
      <c r="Q30" s="244">
        <v>0</v>
      </c>
      <c r="R30" s="244">
        <v>0</v>
      </c>
      <c r="S30" s="244">
        <v>0</v>
      </c>
      <c r="T30" s="244">
        <v>0</v>
      </c>
      <c r="U30" s="244">
        <v>0</v>
      </c>
      <c r="V30" s="244">
        <v>0</v>
      </c>
      <c r="W30" s="244">
        <v>0</v>
      </c>
      <c r="X30" s="244">
        <v>0</v>
      </c>
      <c r="Y30" s="244">
        <v>0</v>
      </c>
      <c r="Z30" s="244">
        <v>0</v>
      </c>
      <c r="AA30" s="244">
        <v>0</v>
      </c>
      <c r="AB30" s="244">
        <v>0</v>
      </c>
      <c r="AC30" s="198"/>
      <c r="AD30" s="52">
        <f t="shared" si="0"/>
        <v>0</v>
      </c>
      <c r="AE30" s="4"/>
      <c r="AF30" s="7"/>
    </row>
    <row r="31" spans="1:32" ht="15" customHeight="1" x14ac:dyDescent="0.3">
      <c r="A31" s="4"/>
      <c r="B31" s="63"/>
      <c r="C31" s="4" t="s">
        <v>371</v>
      </c>
      <c r="D31" s="4"/>
      <c r="E31" s="20">
        <f>M18</f>
        <v>0</v>
      </c>
      <c r="F31" s="20"/>
      <c r="G31" s="126">
        <v>0</v>
      </c>
      <c r="H31" s="4"/>
      <c r="I31" s="253">
        <v>0</v>
      </c>
      <c r="J31" s="4"/>
      <c r="K31" s="20">
        <f>ROUNDDOWN(E31*G31*(I31/100),0)</f>
        <v>0</v>
      </c>
      <c r="L31" s="20">
        <f>ROUNDDOWN(G31*I31,0)</f>
        <v>0</v>
      </c>
      <c r="M31" s="20">
        <f t="shared" si="1"/>
        <v>0</v>
      </c>
      <c r="N31" s="65"/>
      <c r="O31" s="4"/>
      <c r="P31" s="196"/>
      <c r="Q31" s="244">
        <v>0</v>
      </c>
      <c r="R31" s="244">
        <v>0</v>
      </c>
      <c r="S31" s="244">
        <v>0</v>
      </c>
      <c r="T31" s="244">
        <v>0</v>
      </c>
      <c r="U31" s="244">
        <v>0</v>
      </c>
      <c r="V31" s="244">
        <v>0</v>
      </c>
      <c r="W31" s="244">
        <v>0</v>
      </c>
      <c r="X31" s="244">
        <v>0</v>
      </c>
      <c r="Y31" s="244">
        <v>0</v>
      </c>
      <c r="Z31" s="244">
        <v>0</v>
      </c>
      <c r="AA31" s="244">
        <v>0</v>
      </c>
      <c r="AB31" s="244">
        <v>0</v>
      </c>
      <c r="AC31" s="198"/>
      <c r="AD31" s="52">
        <f t="shared" si="0"/>
        <v>0</v>
      </c>
      <c r="AE31" s="4"/>
      <c r="AF31" s="7"/>
    </row>
    <row r="32" spans="1:32" ht="15" customHeight="1" x14ac:dyDescent="0.3">
      <c r="A32" s="4"/>
      <c r="B32" s="63"/>
      <c r="C32" s="4" t="s">
        <v>372</v>
      </c>
      <c r="D32" s="4"/>
      <c r="E32" s="20">
        <f>M19</f>
        <v>0</v>
      </c>
      <c r="F32" s="20"/>
      <c r="G32" s="126">
        <v>0</v>
      </c>
      <c r="H32" s="4"/>
      <c r="I32" s="253">
        <v>0</v>
      </c>
      <c r="J32" s="4"/>
      <c r="K32" s="20">
        <f>ROUNDDOWN(E32*G32*(I32/100),0)</f>
        <v>0</v>
      </c>
      <c r="L32" s="20">
        <f>ROUNDDOWN(G32*I32,0)</f>
        <v>0</v>
      </c>
      <c r="M32" s="20">
        <f t="shared" si="1"/>
        <v>0</v>
      </c>
      <c r="N32" s="65"/>
      <c r="O32" s="4"/>
      <c r="P32" s="196"/>
      <c r="Q32" s="244">
        <v>0</v>
      </c>
      <c r="R32" s="244">
        <v>0</v>
      </c>
      <c r="S32" s="244">
        <v>0</v>
      </c>
      <c r="T32" s="244">
        <v>0</v>
      </c>
      <c r="U32" s="244">
        <v>0</v>
      </c>
      <c r="V32" s="244">
        <v>0</v>
      </c>
      <c r="W32" s="244">
        <v>0</v>
      </c>
      <c r="X32" s="244">
        <v>0</v>
      </c>
      <c r="Y32" s="244">
        <v>0</v>
      </c>
      <c r="Z32" s="244">
        <v>0</v>
      </c>
      <c r="AA32" s="244">
        <v>0</v>
      </c>
      <c r="AB32" s="244">
        <v>0</v>
      </c>
      <c r="AC32" s="198"/>
      <c r="AD32" s="52">
        <f t="shared" si="0"/>
        <v>0</v>
      </c>
      <c r="AE32" s="4"/>
      <c r="AF32" s="7"/>
    </row>
    <row r="33" spans="1:32" ht="15" customHeight="1" x14ac:dyDescent="0.3">
      <c r="A33" s="4"/>
      <c r="B33" s="63"/>
      <c r="C33" s="4" t="s">
        <v>373</v>
      </c>
      <c r="D33" s="4"/>
      <c r="E33" s="20">
        <f>M20</f>
        <v>0</v>
      </c>
      <c r="F33" s="20"/>
      <c r="G33" s="126">
        <v>0</v>
      </c>
      <c r="H33" s="4"/>
      <c r="I33" s="253">
        <v>0</v>
      </c>
      <c r="J33" s="4"/>
      <c r="K33" s="20">
        <f>ROUNDDOWN(E33*G33*(I33/100),0)</f>
        <v>0</v>
      </c>
      <c r="L33" s="20">
        <f>ROUNDDOWN(G33*I33,0)</f>
        <v>0</v>
      </c>
      <c r="M33" s="20">
        <f t="shared" si="1"/>
        <v>0</v>
      </c>
      <c r="N33" s="65"/>
      <c r="O33" s="4"/>
      <c r="P33" s="196"/>
      <c r="Q33" s="244">
        <v>0</v>
      </c>
      <c r="R33" s="244">
        <v>0</v>
      </c>
      <c r="S33" s="244">
        <v>0</v>
      </c>
      <c r="T33" s="244">
        <v>0</v>
      </c>
      <c r="U33" s="244">
        <v>0</v>
      </c>
      <c r="V33" s="244">
        <v>0</v>
      </c>
      <c r="W33" s="244">
        <v>0</v>
      </c>
      <c r="X33" s="244">
        <v>0</v>
      </c>
      <c r="Y33" s="244">
        <v>0</v>
      </c>
      <c r="Z33" s="244">
        <v>0</v>
      </c>
      <c r="AA33" s="244">
        <v>0</v>
      </c>
      <c r="AB33" s="244">
        <v>0</v>
      </c>
      <c r="AC33" s="198"/>
      <c r="AD33" s="52">
        <f t="shared" si="0"/>
        <v>0</v>
      </c>
      <c r="AE33" s="4"/>
      <c r="AF33" s="7"/>
    </row>
    <row r="34" spans="1:32" ht="15" customHeight="1" x14ac:dyDescent="0.3">
      <c r="A34" s="4"/>
      <c r="B34" s="63"/>
      <c r="C34" s="392" t="s">
        <v>3</v>
      </c>
      <c r="D34" s="4"/>
      <c r="E34" s="20"/>
      <c r="F34" s="20"/>
      <c r="G34" s="20"/>
      <c r="H34" s="20"/>
      <c r="I34" s="20"/>
      <c r="J34" s="4"/>
      <c r="K34" s="243">
        <v>0</v>
      </c>
      <c r="L34" s="20"/>
      <c r="M34" s="20">
        <f>IF(K34&gt;0,K34/$G$13,0)</f>
        <v>0</v>
      </c>
      <c r="N34" s="65"/>
      <c r="O34" s="4"/>
      <c r="P34" s="196"/>
      <c r="Q34" s="244">
        <v>0</v>
      </c>
      <c r="R34" s="244">
        <v>0</v>
      </c>
      <c r="S34" s="244">
        <v>0</v>
      </c>
      <c r="T34" s="244">
        <v>0</v>
      </c>
      <c r="U34" s="244">
        <v>0</v>
      </c>
      <c r="V34" s="244">
        <v>0</v>
      </c>
      <c r="W34" s="244">
        <v>0</v>
      </c>
      <c r="X34" s="244">
        <v>0</v>
      </c>
      <c r="Y34" s="244">
        <v>0</v>
      </c>
      <c r="Z34" s="244">
        <v>0</v>
      </c>
      <c r="AA34" s="244">
        <v>0</v>
      </c>
      <c r="AB34" s="244">
        <v>0</v>
      </c>
      <c r="AC34" s="198"/>
      <c r="AD34" s="52">
        <f t="shared" si="0"/>
        <v>0</v>
      </c>
      <c r="AE34" s="4"/>
      <c r="AF34" s="7"/>
    </row>
    <row r="35" spans="1:32" ht="15" customHeight="1" x14ac:dyDescent="0.3">
      <c r="A35" s="4"/>
      <c r="B35" s="63"/>
      <c r="C35" s="4" t="s">
        <v>398</v>
      </c>
      <c r="D35" s="4"/>
      <c r="E35" s="20"/>
      <c r="F35" s="20"/>
      <c r="G35" s="20"/>
      <c r="H35" s="20"/>
      <c r="I35" s="20"/>
      <c r="J35" s="4"/>
      <c r="K35" s="243">
        <v>0</v>
      </c>
      <c r="L35" s="20"/>
      <c r="M35" s="20">
        <f t="shared" si="1"/>
        <v>0</v>
      </c>
      <c r="N35" s="65"/>
      <c r="O35" s="4"/>
      <c r="P35" s="196"/>
      <c r="Q35" s="244">
        <v>0</v>
      </c>
      <c r="R35" s="244">
        <v>0</v>
      </c>
      <c r="S35" s="244">
        <v>0</v>
      </c>
      <c r="T35" s="244">
        <v>0</v>
      </c>
      <c r="U35" s="244">
        <v>0</v>
      </c>
      <c r="V35" s="244">
        <v>0</v>
      </c>
      <c r="W35" s="244">
        <v>0</v>
      </c>
      <c r="X35" s="244">
        <v>0</v>
      </c>
      <c r="Y35" s="244">
        <v>0</v>
      </c>
      <c r="Z35" s="244">
        <v>0</v>
      </c>
      <c r="AA35" s="244">
        <v>0</v>
      </c>
      <c r="AB35" s="244">
        <v>0</v>
      </c>
      <c r="AC35" s="198"/>
      <c r="AD35" s="52">
        <f t="shared" si="0"/>
        <v>0</v>
      </c>
      <c r="AE35" s="4"/>
      <c r="AF35" s="7"/>
    </row>
    <row r="36" spans="1:32" ht="5.0999999999999996" customHeight="1" thickBot="1" x14ac:dyDescent="0.35">
      <c r="A36" s="4"/>
      <c r="B36" s="63"/>
      <c r="C36" s="10"/>
      <c r="D36" s="10"/>
      <c r="E36" s="10"/>
      <c r="F36" s="10"/>
      <c r="G36" s="10"/>
      <c r="H36" s="10"/>
      <c r="I36" s="10"/>
      <c r="J36" s="10"/>
      <c r="K36" s="10"/>
      <c r="L36" s="10"/>
      <c r="M36" s="10"/>
      <c r="N36" s="65"/>
      <c r="O36" s="4"/>
      <c r="P36" s="66"/>
      <c r="Q36" s="6"/>
      <c r="R36" s="6"/>
      <c r="S36" s="6"/>
      <c r="T36" s="6"/>
      <c r="U36" s="6"/>
      <c r="V36" s="6"/>
      <c r="W36" s="6"/>
      <c r="X36" s="6"/>
      <c r="Y36" s="6"/>
      <c r="Z36" s="6"/>
      <c r="AA36" s="6"/>
      <c r="AB36" s="6"/>
      <c r="AC36" s="67"/>
      <c r="AD36" s="4"/>
      <c r="AE36" s="4"/>
      <c r="AF36" s="7"/>
    </row>
    <row r="37" spans="1:32" ht="15" customHeight="1" thickTop="1" x14ac:dyDescent="0.3">
      <c r="A37" s="4"/>
      <c r="B37" s="63"/>
      <c r="C37" s="4" t="s">
        <v>174</v>
      </c>
      <c r="D37" s="4"/>
      <c r="E37" s="20">
        <f>SUM(E29:E36)</f>
        <v>0</v>
      </c>
      <c r="F37" s="20"/>
      <c r="G37" s="4"/>
      <c r="H37" s="4"/>
      <c r="I37" s="4"/>
      <c r="J37" s="4"/>
      <c r="K37" s="87">
        <f>SUM(K29:K36)</f>
        <v>0</v>
      </c>
      <c r="L37" s="87"/>
      <c r="M37" s="87">
        <f>SUM(M29:M36)</f>
        <v>0</v>
      </c>
      <c r="N37" s="65"/>
      <c r="O37" s="4"/>
      <c r="P37" s="4"/>
      <c r="Q37" s="4"/>
      <c r="R37" s="4"/>
      <c r="S37" s="4"/>
      <c r="T37" s="4"/>
      <c r="U37" s="4"/>
      <c r="V37" s="4"/>
      <c r="W37" s="4"/>
      <c r="X37" s="4"/>
      <c r="Y37" s="4"/>
      <c r="Z37" s="4"/>
      <c r="AA37" s="4"/>
      <c r="AB37" s="4"/>
      <c r="AC37" s="4"/>
      <c r="AD37" s="4"/>
      <c r="AE37" s="4"/>
      <c r="AF37" s="7"/>
    </row>
    <row r="38" spans="1:32" ht="5.0999999999999996" customHeight="1" thickBot="1" x14ac:dyDescent="0.35">
      <c r="A38" s="4"/>
      <c r="B38" s="66"/>
      <c r="C38" s="6"/>
      <c r="D38" s="6"/>
      <c r="E38" s="6"/>
      <c r="F38" s="6"/>
      <c r="G38" s="6"/>
      <c r="H38" s="6"/>
      <c r="I38" s="6"/>
      <c r="J38" s="6"/>
      <c r="K38" s="6"/>
      <c r="L38" s="6"/>
      <c r="M38" s="6"/>
      <c r="N38" s="67"/>
      <c r="O38" s="4"/>
      <c r="P38" s="4"/>
      <c r="Q38" s="4"/>
      <c r="R38" s="4"/>
      <c r="S38" s="4"/>
      <c r="T38" s="4"/>
      <c r="U38" s="4"/>
      <c r="V38" s="4"/>
      <c r="W38" s="4"/>
      <c r="X38" s="4"/>
      <c r="Y38" s="4"/>
      <c r="Z38" s="4"/>
      <c r="AA38" s="4"/>
      <c r="AB38" s="4"/>
      <c r="AC38" s="4"/>
      <c r="AD38" s="4"/>
      <c r="AE38" s="4"/>
      <c r="AF38" s="7"/>
    </row>
    <row r="39" spans="1:32" ht="15" customHeight="1" x14ac:dyDescent="0.3">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7"/>
    </row>
    <row r="40" spans="1:32" ht="15" customHeight="1" thickBot="1" x14ac:dyDescent="0.35">
      <c r="C40" s="199" t="s">
        <v>515</v>
      </c>
      <c r="D40" s="199"/>
    </row>
    <row r="41" spans="1:32" ht="15" customHeight="1" x14ac:dyDescent="0.3">
      <c r="A41" s="200"/>
      <c r="B41" s="193"/>
      <c r="C41" s="194"/>
      <c r="D41" s="194"/>
      <c r="E41" s="194"/>
      <c r="F41" s="194"/>
      <c r="G41" s="201" t="s">
        <v>209</v>
      </c>
      <c r="H41" s="201"/>
      <c r="I41" s="201"/>
      <c r="J41" s="201"/>
      <c r="K41" s="201" t="s">
        <v>210</v>
      </c>
      <c r="L41" s="474" t="s">
        <v>211</v>
      </c>
      <c r="M41" s="474"/>
      <c r="N41" s="195"/>
      <c r="P41" s="193"/>
      <c r="Q41" s="437" t="s">
        <v>140</v>
      </c>
      <c r="R41" s="437"/>
      <c r="S41" s="437"/>
      <c r="T41" s="437"/>
      <c r="U41" s="437"/>
      <c r="V41" s="437"/>
      <c r="W41" s="437"/>
      <c r="X41" s="437"/>
      <c r="Y41" s="437"/>
      <c r="Z41" s="437"/>
      <c r="AA41" s="437"/>
      <c r="AB41" s="437"/>
      <c r="AC41" s="195"/>
    </row>
    <row r="42" spans="1:32" ht="15" customHeight="1" x14ac:dyDescent="0.3">
      <c r="A42" s="200"/>
      <c r="B42" s="196"/>
      <c r="C42" s="202" t="s">
        <v>212</v>
      </c>
      <c r="D42" s="203"/>
      <c r="E42" s="204" t="s">
        <v>213</v>
      </c>
      <c r="F42" s="204"/>
      <c r="G42" s="90" t="s">
        <v>214</v>
      </c>
      <c r="H42" s="90"/>
      <c r="I42" s="205" t="s">
        <v>215</v>
      </c>
      <c r="J42" s="191"/>
      <c r="K42" s="206" t="s">
        <v>216</v>
      </c>
      <c r="L42" s="205" t="s">
        <v>217</v>
      </c>
      <c r="M42" s="205" t="s">
        <v>218</v>
      </c>
      <c r="N42" s="190"/>
      <c r="P42" s="196"/>
      <c r="Q42" s="204" t="s">
        <v>101</v>
      </c>
      <c r="R42" s="81" t="s">
        <v>102</v>
      </c>
      <c r="S42" s="81" t="s">
        <v>103</v>
      </c>
      <c r="T42" s="81" t="s">
        <v>104</v>
      </c>
      <c r="U42" s="81" t="s">
        <v>105</v>
      </c>
      <c r="V42" s="81" t="s">
        <v>106</v>
      </c>
      <c r="W42" s="81" t="s">
        <v>107</v>
      </c>
      <c r="X42" s="81" t="s">
        <v>108</v>
      </c>
      <c r="Y42" s="81" t="s">
        <v>109</v>
      </c>
      <c r="Z42" s="81" t="s">
        <v>110</v>
      </c>
      <c r="AA42" s="81" t="s">
        <v>111</v>
      </c>
      <c r="AB42" s="81" t="s">
        <v>112</v>
      </c>
      <c r="AC42" s="190"/>
    </row>
    <row r="43" spans="1:32" ht="5.0999999999999996" customHeight="1" x14ac:dyDescent="0.3">
      <c r="A43" s="200"/>
      <c r="B43" s="196"/>
      <c r="C43" s="203"/>
      <c r="D43" s="203"/>
      <c r="E43" s="197"/>
      <c r="F43" s="197"/>
      <c r="G43" s="91"/>
      <c r="H43" s="91"/>
      <c r="I43" s="191"/>
      <c r="J43" s="191"/>
      <c r="K43" s="191"/>
      <c r="L43" s="191"/>
      <c r="M43" s="191"/>
      <c r="N43" s="190"/>
      <c r="P43" s="196"/>
      <c r="Q43" s="7"/>
      <c r="AC43" s="190"/>
    </row>
    <row r="44" spans="1:32" ht="15" customHeight="1" x14ac:dyDescent="0.3">
      <c r="A44" s="200"/>
      <c r="B44" s="196"/>
      <c r="C44" s="203" t="s">
        <v>219</v>
      </c>
      <c r="D44" s="203"/>
      <c r="E44" s="197" t="s">
        <v>21</v>
      </c>
      <c r="F44" s="197"/>
      <c r="G44" s="92">
        <v>0</v>
      </c>
      <c r="I44" s="93">
        <v>0</v>
      </c>
      <c r="K44" s="92">
        <v>0</v>
      </c>
      <c r="L44" s="94">
        <f t="shared" ref="L44:L49" si="2">IF(M44&gt;0,ROUNDDOWN(M44/$G$13,2),0)</f>
        <v>0</v>
      </c>
      <c r="M44" s="94">
        <f>G44*I44*(K44/2000)*$G$13</f>
        <v>0</v>
      </c>
      <c r="N44" s="190"/>
      <c r="P44" s="196"/>
      <c r="Q44" s="244">
        <v>0</v>
      </c>
      <c r="R44" s="244">
        <v>0</v>
      </c>
      <c r="S44" s="244">
        <v>0</v>
      </c>
      <c r="T44" s="244">
        <v>0</v>
      </c>
      <c r="U44" s="244">
        <v>0</v>
      </c>
      <c r="V44" s="244">
        <v>0</v>
      </c>
      <c r="W44" s="244">
        <v>0</v>
      </c>
      <c r="X44" s="244">
        <v>0</v>
      </c>
      <c r="Y44" s="244">
        <v>0</v>
      </c>
      <c r="Z44" s="244">
        <v>0</v>
      </c>
      <c r="AA44" s="244">
        <v>0</v>
      </c>
      <c r="AB44" s="244">
        <v>0</v>
      </c>
      <c r="AC44" s="198"/>
      <c r="AD44" s="52">
        <f t="shared" ref="AD44:AD49" si="3">SUM(Q44:AC44)</f>
        <v>0</v>
      </c>
    </row>
    <row r="45" spans="1:32" ht="15" customHeight="1" x14ac:dyDescent="0.3">
      <c r="A45" s="200"/>
      <c r="B45" s="196"/>
      <c r="C45" s="203" t="s">
        <v>7</v>
      </c>
      <c r="D45" s="203"/>
      <c r="E45" s="197" t="s">
        <v>21</v>
      </c>
      <c r="F45" s="197"/>
      <c r="G45" s="92">
        <v>0</v>
      </c>
      <c r="I45" s="93">
        <v>0</v>
      </c>
      <c r="K45" s="92">
        <v>0</v>
      </c>
      <c r="L45" s="94">
        <f t="shared" si="2"/>
        <v>0</v>
      </c>
      <c r="M45" s="94">
        <f t="shared" ref="M45:M48" si="4">G45*I45*(K45/2000)*$G$13</f>
        <v>0</v>
      </c>
      <c r="N45" s="190"/>
      <c r="P45" s="196"/>
      <c r="Q45" s="244">
        <v>0</v>
      </c>
      <c r="R45" s="244">
        <v>0</v>
      </c>
      <c r="S45" s="244">
        <v>0</v>
      </c>
      <c r="T45" s="244">
        <v>0</v>
      </c>
      <c r="U45" s="244">
        <v>0</v>
      </c>
      <c r="V45" s="244">
        <v>0</v>
      </c>
      <c r="W45" s="244">
        <v>0</v>
      </c>
      <c r="X45" s="244">
        <v>0</v>
      </c>
      <c r="Y45" s="244">
        <v>0</v>
      </c>
      <c r="Z45" s="244">
        <v>0</v>
      </c>
      <c r="AA45" s="244">
        <v>0</v>
      </c>
      <c r="AB45" s="244">
        <v>0</v>
      </c>
      <c r="AC45" s="198"/>
      <c r="AD45" s="52">
        <f t="shared" si="3"/>
        <v>0</v>
      </c>
    </row>
    <row r="46" spans="1:32" ht="15" customHeight="1" x14ac:dyDescent="0.3">
      <c r="A46" s="200"/>
      <c r="B46" s="196"/>
      <c r="C46" s="203" t="s">
        <v>220</v>
      </c>
      <c r="D46" s="203"/>
      <c r="E46" s="197" t="s">
        <v>221</v>
      </c>
      <c r="F46" s="197"/>
      <c r="G46" s="92">
        <v>0</v>
      </c>
      <c r="I46" s="93">
        <v>0</v>
      </c>
      <c r="K46" s="92">
        <v>0</v>
      </c>
      <c r="L46" s="94">
        <f t="shared" si="2"/>
        <v>0</v>
      </c>
      <c r="M46" s="94">
        <f t="shared" si="4"/>
        <v>0</v>
      </c>
      <c r="N46" s="190"/>
      <c r="P46" s="196"/>
      <c r="Q46" s="244">
        <v>0</v>
      </c>
      <c r="R46" s="244">
        <v>0</v>
      </c>
      <c r="S46" s="244">
        <v>0</v>
      </c>
      <c r="T46" s="244">
        <v>0</v>
      </c>
      <c r="U46" s="244">
        <v>0</v>
      </c>
      <c r="V46" s="244">
        <v>0</v>
      </c>
      <c r="W46" s="244">
        <v>0</v>
      </c>
      <c r="X46" s="244">
        <v>0</v>
      </c>
      <c r="Y46" s="244">
        <v>0</v>
      </c>
      <c r="Z46" s="244">
        <v>0</v>
      </c>
      <c r="AA46" s="244">
        <v>0</v>
      </c>
      <c r="AB46" s="244">
        <v>0</v>
      </c>
      <c r="AC46" s="198"/>
      <c r="AD46" s="52">
        <f t="shared" si="3"/>
        <v>0</v>
      </c>
    </row>
    <row r="47" spans="1:32" ht="15" customHeight="1" x14ac:dyDescent="0.3">
      <c r="A47" s="200"/>
      <c r="B47" s="196"/>
      <c r="C47" s="203" t="s">
        <v>222</v>
      </c>
      <c r="D47" s="203"/>
      <c r="E47" s="197" t="s">
        <v>21</v>
      </c>
      <c r="F47" s="197"/>
      <c r="G47" s="92">
        <v>0</v>
      </c>
      <c r="I47" s="93">
        <v>0</v>
      </c>
      <c r="K47" s="92">
        <v>0</v>
      </c>
      <c r="L47" s="94">
        <f t="shared" si="2"/>
        <v>0</v>
      </c>
      <c r="M47" s="94">
        <f t="shared" si="4"/>
        <v>0</v>
      </c>
      <c r="N47" s="190"/>
      <c r="P47" s="196"/>
      <c r="Q47" s="244">
        <v>0</v>
      </c>
      <c r="R47" s="244">
        <v>0</v>
      </c>
      <c r="S47" s="244">
        <v>0</v>
      </c>
      <c r="T47" s="244">
        <v>0</v>
      </c>
      <c r="U47" s="244">
        <v>0</v>
      </c>
      <c r="V47" s="244">
        <v>0</v>
      </c>
      <c r="W47" s="244">
        <v>0</v>
      </c>
      <c r="X47" s="244">
        <v>0</v>
      </c>
      <c r="Y47" s="244">
        <v>0</v>
      </c>
      <c r="Z47" s="244">
        <v>0</v>
      </c>
      <c r="AA47" s="244">
        <v>0</v>
      </c>
      <c r="AB47" s="244">
        <v>0</v>
      </c>
      <c r="AC47" s="198"/>
      <c r="AD47" s="52">
        <f t="shared" si="3"/>
        <v>0</v>
      </c>
    </row>
    <row r="48" spans="1:32" ht="15" customHeight="1" x14ac:dyDescent="0.3">
      <c r="A48" s="200"/>
      <c r="B48" s="196"/>
      <c r="C48" s="203" t="s">
        <v>223</v>
      </c>
      <c r="D48" s="203"/>
      <c r="E48" s="197" t="s">
        <v>21</v>
      </c>
      <c r="F48" s="197"/>
      <c r="G48" s="92">
        <v>0</v>
      </c>
      <c r="I48" s="93">
        <v>0</v>
      </c>
      <c r="K48" s="92">
        <v>0</v>
      </c>
      <c r="L48" s="94">
        <f t="shared" si="2"/>
        <v>0</v>
      </c>
      <c r="M48" s="94">
        <f t="shared" si="4"/>
        <v>0</v>
      </c>
      <c r="N48" s="190"/>
      <c r="P48" s="196"/>
      <c r="Q48" s="244">
        <v>0</v>
      </c>
      <c r="R48" s="244">
        <v>0</v>
      </c>
      <c r="S48" s="244">
        <v>0</v>
      </c>
      <c r="T48" s="244">
        <v>0</v>
      </c>
      <c r="U48" s="244">
        <v>0</v>
      </c>
      <c r="V48" s="244">
        <v>0</v>
      </c>
      <c r="W48" s="244">
        <v>0</v>
      </c>
      <c r="X48" s="244">
        <v>0</v>
      </c>
      <c r="Y48" s="244">
        <v>0</v>
      </c>
      <c r="Z48" s="244">
        <v>0</v>
      </c>
      <c r="AA48" s="244">
        <v>0</v>
      </c>
      <c r="AB48" s="244">
        <v>0</v>
      </c>
      <c r="AC48" s="198"/>
      <c r="AD48" s="52">
        <f t="shared" si="3"/>
        <v>0</v>
      </c>
    </row>
    <row r="49" spans="1:30" ht="15" customHeight="1" x14ac:dyDescent="0.3">
      <c r="A49" s="200"/>
      <c r="B49" s="196"/>
      <c r="C49" s="203" t="s">
        <v>224</v>
      </c>
      <c r="D49" s="203"/>
      <c r="E49" s="197" t="s">
        <v>225</v>
      </c>
      <c r="F49" s="197"/>
      <c r="G49" s="95"/>
      <c r="H49" s="95"/>
      <c r="I49" s="207"/>
      <c r="J49" s="207"/>
      <c r="K49" s="95"/>
      <c r="L49" s="94">
        <f t="shared" si="2"/>
        <v>0</v>
      </c>
      <c r="M49" s="125">
        <v>0</v>
      </c>
      <c r="N49" s="190"/>
      <c r="P49" s="196"/>
      <c r="Q49" s="244">
        <v>0</v>
      </c>
      <c r="R49" s="244">
        <v>0</v>
      </c>
      <c r="S49" s="244">
        <v>0</v>
      </c>
      <c r="T49" s="244">
        <v>0</v>
      </c>
      <c r="U49" s="244">
        <v>0</v>
      </c>
      <c r="V49" s="244">
        <v>0</v>
      </c>
      <c r="W49" s="244">
        <v>0</v>
      </c>
      <c r="X49" s="244">
        <v>0</v>
      </c>
      <c r="Y49" s="244">
        <v>0</v>
      </c>
      <c r="Z49" s="244">
        <v>0</v>
      </c>
      <c r="AA49" s="244">
        <v>0</v>
      </c>
      <c r="AB49" s="244">
        <v>0</v>
      </c>
      <c r="AC49" s="198"/>
      <c r="AD49" s="52">
        <f t="shared" si="3"/>
        <v>0</v>
      </c>
    </row>
    <row r="50" spans="1:30" ht="5.0999999999999996" customHeight="1" thickBot="1" x14ac:dyDescent="0.35">
      <c r="A50" s="200"/>
      <c r="B50" s="196"/>
      <c r="C50" s="208"/>
      <c r="D50" s="209"/>
      <c r="E50" s="209"/>
      <c r="F50" s="209"/>
      <c r="G50" s="96"/>
      <c r="H50" s="96"/>
      <c r="I50" s="210"/>
      <c r="J50" s="210"/>
      <c r="K50" s="96"/>
      <c r="L50" s="97"/>
      <c r="M50" s="98"/>
      <c r="N50" s="190"/>
      <c r="P50" s="211"/>
      <c r="Q50" s="212"/>
      <c r="R50" s="212"/>
      <c r="S50" s="212"/>
      <c r="T50" s="212"/>
      <c r="U50" s="212"/>
      <c r="V50" s="212"/>
      <c r="W50" s="212"/>
      <c r="X50" s="212"/>
      <c r="Y50" s="212"/>
      <c r="Z50" s="212"/>
      <c r="AA50" s="212"/>
      <c r="AB50" s="212"/>
      <c r="AC50" s="213"/>
    </row>
    <row r="51" spans="1:30" ht="15" customHeight="1" thickTop="1" thickBot="1" x14ac:dyDescent="0.35">
      <c r="A51" s="200"/>
      <c r="B51" s="211"/>
      <c r="C51" s="214" t="s">
        <v>226</v>
      </c>
      <c r="D51" s="214"/>
      <c r="E51" s="212"/>
      <c r="F51" s="212"/>
      <c r="G51" s="215">
        <f>SUM(G44:G50)</f>
        <v>0</v>
      </c>
      <c r="H51" s="215"/>
      <c r="I51" s="216"/>
      <c r="J51" s="216"/>
      <c r="K51" s="216"/>
      <c r="L51" s="122">
        <f>SUM(L44:L50)</f>
        <v>0</v>
      </c>
      <c r="M51" s="122">
        <f>SUM(M44:M50)</f>
        <v>0</v>
      </c>
      <c r="N51" s="213"/>
    </row>
    <row r="52" spans="1:30" ht="15" customHeight="1" x14ac:dyDescent="0.3">
      <c r="C52" s="199"/>
      <c r="D52" s="199"/>
      <c r="L52" s="203"/>
    </row>
    <row r="53" spans="1:30" ht="15" customHeight="1" thickBot="1" x14ac:dyDescent="0.35">
      <c r="C53" s="199" t="s">
        <v>319</v>
      </c>
      <c r="D53" s="199"/>
    </row>
    <row r="54" spans="1:30" ht="15" customHeight="1" x14ac:dyDescent="0.3">
      <c r="B54" s="193"/>
      <c r="C54" s="194"/>
      <c r="D54" s="194"/>
      <c r="E54" s="194"/>
      <c r="F54" s="194"/>
      <c r="G54" s="201" t="s">
        <v>393</v>
      </c>
      <c r="H54" s="201"/>
      <c r="I54" s="201" t="s">
        <v>435</v>
      </c>
      <c r="J54" s="201"/>
      <c r="K54" s="201" t="s">
        <v>62</v>
      </c>
      <c r="L54" s="474" t="s">
        <v>211</v>
      </c>
      <c r="M54" s="474"/>
      <c r="N54" s="195"/>
      <c r="P54" s="193"/>
      <c r="Q54" s="437" t="s">
        <v>140</v>
      </c>
      <c r="R54" s="437"/>
      <c r="S54" s="437"/>
      <c r="T54" s="437"/>
      <c r="U54" s="437"/>
      <c r="V54" s="437"/>
      <c r="W54" s="437"/>
      <c r="X54" s="437"/>
      <c r="Y54" s="437"/>
      <c r="Z54" s="437"/>
      <c r="AA54" s="437"/>
      <c r="AB54" s="437"/>
      <c r="AC54" s="195"/>
    </row>
    <row r="55" spans="1:30" ht="15" customHeight="1" x14ac:dyDescent="0.3">
      <c r="B55" s="196"/>
      <c r="C55" s="202" t="s">
        <v>212</v>
      </c>
      <c r="D55" s="217"/>
      <c r="E55" s="204" t="s">
        <v>213</v>
      </c>
      <c r="F55" s="204"/>
      <c r="G55" s="206" t="s">
        <v>394</v>
      </c>
      <c r="H55" s="205"/>
      <c r="I55" s="205" t="s">
        <v>436</v>
      </c>
      <c r="J55" s="205"/>
      <c r="K55" s="206" t="s">
        <v>437</v>
      </c>
      <c r="L55" s="205" t="s">
        <v>217</v>
      </c>
      <c r="M55" s="205" t="s">
        <v>218</v>
      </c>
      <c r="N55" s="190"/>
      <c r="P55" s="196"/>
      <c r="Q55" s="204" t="s">
        <v>101</v>
      </c>
      <c r="R55" s="81" t="s">
        <v>102</v>
      </c>
      <c r="S55" s="81" t="s">
        <v>103</v>
      </c>
      <c r="T55" s="81" t="s">
        <v>104</v>
      </c>
      <c r="U55" s="81" t="s">
        <v>105</v>
      </c>
      <c r="V55" s="81" t="s">
        <v>106</v>
      </c>
      <c r="W55" s="81" t="s">
        <v>107</v>
      </c>
      <c r="X55" s="81" t="s">
        <v>108</v>
      </c>
      <c r="Y55" s="81" t="s">
        <v>109</v>
      </c>
      <c r="Z55" s="81" t="s">
        <v>110</v>
      </c>
      <c r="AA55" s="81" t="s">
        <v>111</v>
      </c>
      <c r="AB55" s="81" t="s">
        <v>112</v>
      </c>
      <c r="AC55" s="190"/>
    </row>
    <row r="56" spans="1:30" ht="5.0999999999999996" customHeight="1" x14ac:dyDescent="0.3">
      <c r="B56" s="196"/>
      <c r="C56" s="203"/>
      <c r="D56" s="203"/>
      <c r="E56" s="197"/>
      <c r="F56" s="197"/>
      <c r="G56" s="91"/>
      <c r="H56" s="91"/>
      <c r="I56" s="191"/>
      <c r="J56" s="191"/>
      <c r="K56" s="191"/>
      <c r="L56" s="191"/>
      <c r="M56" s="191"/>
      <c r="N56" s="190"/>
      <c r="P56" s="196"/>
      <c r="Q56" s="7"/>
      <c r="AC56" s="190"/>
    </row>
    <row r="57" spans="1:30" ht="15" customHeight="1" x14ac:dyDescent="0.3">
      <c r="B57" s="196"/>
      <c r="C57" s="203" t="s">
        <v>434</v>
      </c>
      <c r="D57" s="203"/>
      <c r="E57" s="197" t="s">
        <v>4</v>
      </c>
      <c r="F57" s="197"/>
      <c r="G57" s="93">
        <v>0</v>
      </c>
      <c r="I57" s="93">
        <v>0</v>
      </c>
      <c r="J57" s="191"/>
      <c r="K57" s="92">
        <v>0</v>
      </c>
      <c r="L57" s="94">
        <f>IF(M57&gt;0,ROUNDDOWN(M57/$G$13,0),0)</f>
        <v>0</v>
      </c>
      <c r="M57" s="94">
        <f>G57*I57*K57</f>
        <v>0</v>
      </c>
      <c r="N57" s="190"/>
      <c r="P57" s="196"/>
      <c r="Q57" s="7"/>
      <c r="AC57" s="190"/>
    </row>
    <row r="58" spans="1:30" ht="15" customHeight="1" x14ac:dyDescent="0.3">
      <c r="B58" s="196"/>
      <c r="C58" s="203" t="s">
        <v>438</v>
      </c>
      <c r="D58" s="203"/>
      <c r="E58" s="197"/>
      <c r="F58" s="197"/>
      <c r="G58" s="91"/>
      <c r="H58" s="91"/>
      <c r="I58" s="191"/>
      <c r="J58" s="191"/>
      <c r="K58" s="191"/>
      <c r="L58" s="191"/>
      <c r="M58" s="236"/>
      <c r="N58" s="190"/>
      <c r="P58" s="196"/>
      <c r="Q58" s="7"/>
      <c r="AC58" s="190"/>
    </row>
    <row r="59" spans="1:30" ht="15" customHeight="1" x14ac:dyDescent="0.3">
      <c r="B59" s="196"/>
      <c r="C59" s="262" t="s">
        <v>381</v>
      </c>
      <c r="E59" s="263" t="s">
        <v>20</v>
      </c>
      <c r="F59" s="197"/>
      <c r="G59" s="93">
        <v>0</v>
      </c>
      <c r="I59" s="93">
        <v>0</v>
      </c>
      <c r="K59" s="92">
        <v>0</v>
      </c>
      <c r="L59" s="94">
        <f>IF(M59&gt;0,ROUNDDOWN(M59/$G$13,0),0)</f>
        <v>0</v>
      </c>
      <c r="M59" s="94">
        <f>G59*I59*K59</f>
        <v>0</v>
      </c>
      <c r="N59" s="190"/>
      <c r="P59" s="196"/>
      <c r="Q59" s="244">
        <v>0</v>
      </c>
      <c r="R59" s="244">
        <v>0</v>
      </c>
      <c r="S59" s="244">
        <v>0</v>
      </c>
      <c r="T59" s="244">
        <v>0</v>
      </c>
      <c r="U59" s="244">
        <v>0</v>
      </c>
      <c r="V59" s="244">
        <v>0</v>
      </c>
      <c r="W59" s="244">
        <v>0</v>
      </c>
      <c r="X59" s="244">
        <v>0</v>
      </c>
      <c r="Y59" s="244">
        <v>0</v>
      </c>
      <c r="Z59" s="244">
        <v>0</v>
      </c>
      <c r="AA59" s="244">
        <v>0</v>
      </c>
      <c r="AB59" s="244">
        <v>0</v>
      </c>
      <c r="AC59" s="198"/>
      <c r="AD59" s="52">
        <f>SUM(Q59:AC59)</f>
        <v>0</v>
      </c>
    </row>
    <row r="60" spans="1:30" ht="15" customHeight="1" x14ac:dyDescent="0.3">
      <c r="B60" s="196"/>
      <c r="C60" s="262" t="s">
        <v>381</v>
      </c>
      <c r="E60" s="263" t="s">
        <v>20</v>
      </c>
      <c r="F60" s="197"/>
      <c r="G60" s="93">
        <v>0</v>
      </c>
      <c r="I60" s="93">
        <v>0</v>
      </c>
      <c r="K60" s="92">
        <v>0</v>
      </c>
      <c r="L60" s="94">
        <f>IF(M60&gt;0,ROUNDDOWN(M60/$G$13,0),0)</f>
        <v>0</v>
      </c>
      <c r="M60" s="94">
        <f>G60*I60*K60</f>
        <v>0</v>
      </c>
      <c r="N60" s="190"/>
      <c r="P60" s="196"/>
      <c r="Q60" s="244">
        <v>0</v>
      </c>
      <c r="R60" s="244">
        <v>0</v>
      </c>
      <c r="S60" s="244">
        <v>0</v>
      </c>
      <c r="T60" s="244">
        <v>0</v>
      </c>
      <c r="U60" s="244">
        <v>0</v>
      </c>
      <c r="V60" s="244">
        <v>0</v>
      </c>
      <c r="W60" s="244">
        <v>0</v>
      </c>
      <c r="X60" s="244">
        <v>0</v>
      </c>
      <c r="Y60" s="244">
        <v>0</v>
      </c>
      <c r="Z60" s="244">
        <v>0</v>
      </c>
      <c r="AA60" s="244">
        <v>0</v>
      </c>
      <c r="AB60" s="244">
        <v>0</v>
      </c>
      <c r="AC60" s="198"/>
      <c r="AD60" s="52">
        <f>SUM(Q60:AC60)</f>
        <v>0</v>
      </c>
    </row>
    <row r="61" spans="1:30" ht="15" customHeight="1" x14ac:dyDescent="0.3">
      <c r="B61" s="196"/>
      <c r="C61" s="262" t="s">
        <v>381</v>
      </c>
      <c r="E61" s="263" t="s">
        <v>20</v>
      </c>
      <c r="F61" s="197"/>
      <c r="G61" s="93">
        <v>0</v>
      </c>
      <c r="I61" s="93">
        <v>0</v>
      </c>
      <c r="K61" s="92">
        <v>0</v>
      </c>
      <c r="L61" s="94">
        <f>IF(M61&gt;0,ROUNDDOWN(M61/$G$13,0),0)</f>
        <v>0</v>
      </c>
      <c r="M61" s="94">
        <f>G61*I61*K61</f>
        <v>0</v>
      </c>
      <c r="N61" s="190"/>
      <c r="P61" s="196"/>
      <c r="Q61" s="244">
        <v>0</v>
      </c>
      <c r="R61" s="244">
        <v>0</v>
      </c>
      <c r="S61" s="244">
        <v>0</v>
      </c>
      <c r="T61" s="244">
        <v>0</v>
      </c>
      <c r="U61" s="244">
        <v>0</v>
      </c>
      <c r="V61" s="244">
        <v>0</v>
      </c>
      <c r="W61" s="244">
        <v>0</v>
      </c>
      <c r="X61" s="244">
        <v>0</v>
      </c>
      <c r="Y61" s="244">
        <v>0</v>
      </c>
      <c r="Z61" s="244">
        <v>0</v>
      </c>
      <c r="AA61" s="244">
        <v>0</v>
      </c>
      <c r="AB61" s="244">
        <v>0</v>
      </c>
      <c r="AC61" s="198"/>
      <c r="AD61" s="52">
        <f>SUM(Q61:AC61)</f>
        <v>0</v>
      </c>
    </row>
    <row r="62" spans="1:30" ht="15" customHeight="1" x14ac:dyDescent="0.3">
      <c r="B62" s="196"/>
      <c r="C62" s="262" t="s">
        <v>381</v>
      </c>
      <c r="E62" s="263" t="s">
        <v>20</v>
      </c>
      <c r="F62" s="197"/>
      <c r="G62" s="93">
        <v>0</v>
      </c>
      <c r="I62" s="93">
        <v>0</v>
      </c>
      <c r="K62" s="92">
        <v>0</v>
      </c>
      <c r="L62" s="94">
        <f>IF(M62&gt;0,ROUNDDOWN(M62/$G$13,0),0)</f>
        <v>0</v>
      </c>
      <c r="M62" s="94">
        <f>G62*I62*K62</f>
        <v>0</v>
      </c>
      <c r="N62" s="190"/>
      <c r="P62" s="196"/>
      <c r="Q62" s="244">
        <v>0</v>
      </c>
      <c r="R62" s="244">
        <v>0</v>
      </c>
      <c r="S62" s="244">
        <v>0</v>
      </c>
      <c r="T62" s="244">
        <v>0</v>
      </c>
      <c r="U62" s="244">
        <v>0</v>
      </c>
      <c r="V62" s="244">
        <v>0</v>
      </c>
      <c r="W62" s="244">
        <v>0</v>
      </c>
      <c r="X62" s="244">
        <v>0</v>
      </c>
      <c r="Y62" s="244">
        <v>0</v>
      </c>
      <c r="Z62" s="244">
        <v>0</v>
      </c>
      <c r="AA62" s="244">
        <v>0</v>
      </c>
      <c r="AB62" s="244">
        <v>0</v>
      </c>
      <c r="AC62" s="198"/>
      <c r="AD62" s="52">
        <f>SUM(Q62:AC62)</f>
        <v>0</v>
      </c>
    </row>
    <row r="63" spans="1:30" ht="15" customHeight="1" x14ac:dyDescent="0.3">
      <c r="B63" s="196"/>
      <c r="C63" s="262" t="s">
        <v>381</v>
      </c>
      <c r="E63" s="263" t="s">
        <v>20</v>
      </c>
      <c r="F63" s="197"/>
      <c r="G63" s="93">
        <v>0</v>
      </c>
      <c r="I63" s="93">
        <v>0</v>
      </c>
      <c r="K63" s="92">
        <v>0</v>
      </c>
      <c r="L63" s="94">
        <f>IF(M63&gt;0,ROUNDDOWN(M63/$G$13,0),0)</f>
        <v>0</v>
      </c>
      <c r="M63" s="94">
        <f>G63*I63*K63</f>
        <v>0</v>
      </c>
      <c r="N63" s="190"/>
      <c r="P63" s="196"/>
      <c r="Q63" s="244">
        <v>0</v>
      </c>
      <c r="R63" s="244">
        <v>0</v>
      </c>
      <c r="S63" s="244">
        <v>0</v>
      </c>
      <c r="T63" s="244">
        <v>0</v>
      </c>
      <c r="U63" s="244">
        <v>0</v>
      </c>
      <c r="V63" s="244">
        <v>0</v>
      </c>
      <c r="W63" s="244">
        <v>0</v>
      </c>
      <c r="X63" s="244">
        <v>0</v>
      </c>
      <c r="Y63" s="244">
        <v>0</v>
      </c>
      <c r="Z63" s="244">
        <v>0</v>
      </c>
      <c r="AA63" s="244">
        <v>0</v>
      </c>
      <c r="AB63" s="244">
        <v>0</v>
      </c>
      <c r="AC63" s="198"/>
      <c r="AD63" s="52">
        <f>SUM(Q63:AC63)</f>
        <v>0</v>
      </c>
    </row>
    <row r="64" spans="1:30" ht="5.0999999999999996" customHeight="1" thickBot="1" x14ac:dyDescent="0.35">
      <c r="B64" s="196"/>
      <c r="C64" s="208"/>
      <c r="D64" s="209"/>
      <c r="E64" s="209"/>
      <c r="F64" s="209"/>
      <c r="G64" s="96"/>
      <c r="H64" s="96"/>
      <c r="I64" s="210"/>
      <c r="J64" s="210"/>
      <c r="K64" s="96"/>
      <c r="L64" s="97"/>
      <c r="M64" s="98"/>
      <c r="N64" s="190"/>
      <c r="P64" s="211"/>
      <c r="Q64" s="212"/>
      <c r="R64" s="212"/>
      <c r="S64" s="212"/>
      <c r="T64" s="212"/>
      <c r="U64" s="212"/>
      <c r="V64" s="212"/>
      <c r="W64" s="212"/>
      <c r="X64" s="212"/>
      <c r="Y64" s="212"/>
      <c r="Z64" s="212"/>
      <c r="AA64" s="212"/>
      <c r="AB64" s="212"/>
      <c r="AC64" s="213"/>
    </row>
    <row r="65" spans="1:30" ht="15" customHeight="1" thickTop="1" thickBot="1" x14ac:dyDescent="0.35">
      <c r="B65" s="211"/>
      <c r="C65" s="214" t="s">
        <v>576</v>
      </c>
      <c r="D65" s="214"/>
      <c r="E65" s="212"/>
      <c r="F65" s="212"/>
      <c r="G65" s="215"/>
      <c r="H65" s="215"/>
      <c r="I65" s="216"/>
      <c r="J65" s="216"/>
      <c r="K65" s="216"/>
      <c r="L65" s="122">
        <f>SUM(L57:L64)</f>
        <v>0</v>
      </c>
      <c r="M65" s="122">
        <f>SUM(M57:M64)</f>
        <v>0</v>
      </c>
      <c r="N65" s="213"/>
    </row>
    <row r="66" spans="1:30" ht="15" customHeight="1" x14ac:dyDescent="0.3">
      <c r="C66" s="199"/>
      <c r="D66" s="199"/>
      <c r="L66" s="203"/>
    </row>
    <row r="67" spans="1:30" ht="15" customHeight="1" thickBot="1" x14ac:dyDescent="0.35">
      <c r="C67" s="199" t="s">
        <v>229</v>
      </c>
      <c r="D67" s="199"/>
      <c r="L67" s="203"/>
    </row>
    <row r="68" spans="1:30" ht="15" customHeight="1" x14ac:dyDescent="0.3">
      <c r="A68" s="200"/>
      <c r="B68" s="193"/>
      <c r="C68" s="194"/>
      <c r="D68" s="194"/>
      <c r="E68" s="194"/>
      <c r="F68" s="194"/>
      <c r="G68" s="194"/>
      <c r="H68" s="194"/>
      <c r="I68" s="201" t="s">
        <v>62</v>
      </c>
      <c r="J68" s="201"/>
      <c r="K68" s="201"/>
      <c r="L68" s="474" t="s">
        <v>211</v>
      </c>
      <c r="M68" s="474"/>
      <c r="N68" s="195"/>
      <c r="P68" s="193"/>
      <c r="Q68" s="437" t="s">
        <v>140</v>
      </c>
      <c r="R68" s="437"/>
      <c r="S68" s="437"/>
      <c r="T68" s="437"/>
      <c r="U68" s="437"/>
      <c r="V68" s="437"/>
      <c r="W68" s="437"/>
      <c r="X68" s="437"/>
      <c r="Y68" s="437"/>
      <c r="Z68" s="437"/>
      <c r="AA68" s="437"/>
      <c r="AB68" s="437"/>
      <c r="AC68" s="195"/>
    </row>
    <row r="69" spans="1:30" ht="15" customHeight="1" x14ac:dyDescent="0.3">
      <c r="A69" s="200"/>
      <c r="B69" s="196"/>
      <c r="C69" s="202" t="s">
        <v>212</v>
      </c>
      <c r="D69" s="202"/>
      <c r="E69" s="218" t="s">
        <v>213</v>
      </c>
      <c r="F69" s="218"/>
      <c r="G69" s="206" t="s">
        <v>227</v>
      </c>
      <c r="H69" s="206"/>
      <c r="I69" s="206" t="s">
        <v>63</v>
      </c>
      <c r="J69" s="205"/>
      <c r="K69" s="205"/>
      <c r="L69" s="205" t="s">
        <v>217</v>
      </c>
      <c r="M69" s="205" t="s">
        <v>218</v>
      </c>
      <c r="N69" s="190"/>
      <c r="P69" s="196"/>
      <c r="Q69" s="204" t="s">
        <v>101</v>
      </c>
      <c r="R69" s="81" t="s">
        <v>102</v>
      </c>
      <c r="S69" s="81" t="s">
        <v>103</v>
      </c>
      <c r="T69" s="81" t="s">
        <v>104</v>
      </c>
      <c r="U69" s="81" t="s">
        <v>105</v>
      </c>
      <c r="V69" s="81" t="s">
        <v>106</v>
      </c>
      <c r="W69" s="81" t="s">
        <v>107</v>
      </c>
      <c r="X69" s="81" t="s">
        <v>108</v>
      </c>
      <c r="Y69" s="81" t="s">
        <v>109</v>
      </c>
      <c r="Z69" s="81" t="s">
        <v>110</v>
      </c>
      <c r="AA69" s="81" t="s">
        <v>111</v>
      </c>
      <c r="AB69" s="81" t="s">
        <v>112</v>
      </c>
      <c r="AC69" s="190"/>
    </row>
    <row r="70" spans="1:30" ht="5.0999999999999996" customHeight="1" x14ac:dyDescent="0.3">
      <c r="A70" s="200"/>
      <c r="B70" s="196"/>
      <c r="C70" s="203"/>
      <c r="D70" s="203"/>
      <c r="E70" s="197"/>
      <c r="F70" s="197"/>
      <c r="G70" s="191"/>
      <c r="H70" s="191"/>
      <c r="I70" s="191"/>
      <c r="J70" s="191"/>
      <c r="L70" s="191"/>
      <c r="M70" s="191"/>
      <c r="N70" s="190"/>
      <c r="P70" s="196"/>
      <c r="Q70" s="7"/>
      <c r="AC70" s="190"/>
    </row>
    <row r="71" spans="1:30" ht="15" customHeight="1" x14ac:dyDescent="0.3">
      <c r="A71" s="200"/>
      <c r="B71" s="196"/>
      <c r="C71" s="184" t="s">
        <v>320</v>
      </c>
      <c r="E71" s="197" t="s">
        <v>225</v>
      </c>
      <c r="F71" s="197"/>
      <c r="L71" s="94">
        <f>IF(M71&gt;0,ROUNDDOWN(M71/$G$13,0),0)</f>
        <v>0</v>
      </c>
      <c r="M71" s="101">
        <v>0</v>
      </c>
      <c r="N71" s="190"/>
      <c r="P71" s="196"/>
      <c r="Q71" s="244">
        <v>0</v>
      </c>
      <c r="R71" s="244">
        <v>0</v>
      </c>
      <c r="S71" s="244">
        <v>0</v>
      </c>
      <c r="T71" s="244">
        <v>0</v>
      </c>
      <c r="U71" s="244">
        <v>0</v>
      </c>
      <c r="V71" s="244">
        <v>0</v>
      </c>
      <c r="W71" s="244">
        <v>0</v>
      </c>
      <c r="X71" s="244">
        <v>0</v>
      </c>
      <c r="Y71" s="244">
        <v>0</v>
      </c>
      <c r="Z71" s="244">
        <v>0</v>
      </c>
      <c r="AA71" s="244">
        <v>0</v>
      </c>
      <c r="AB71" s="244">
        <v>0</v>
      </c>
      <c r="AC71" s="198"/>
      <c r="AD71" s="52">
        <f>SUM(Q71:AC71)</f>
        <v>0</v>
      </c>
    </row>
    <row r="72" spans="1:30" ht="15" customHeight="1" x14ac:dyDescent="0.3">
      <c r="A72" s="200"/>
      <c r="B72" s="196"/>
      <c r="C72" s="184" t="s">
        <v>321</v>
      </c>
      <c r="E72" s="197" t="s">
        <v>248</v>
      </c>
      <c r="F72" s="197"/>
      <c r="G72" s="99">
        <v>0</v>
      </c>
      <c r="I72" s="100">
        <v>0</v>
      </c>
      <c r="L72" s="94">
        <f>IF(M72&gt;0,ROUNDDOWN(M72/$G$13,0),0)</f>
        <v>0</v>
      </c>
      <c r="M72" s="94">
        <f>G72*I72</f>
        <v>0</v>
      </c>
      <c r="N72" s="190"/>
      <c r="P72" s="196"/>
      <c r="Q72" s="244">
        <v>0</v>
      </c>
      <c r="R72" s="244">
        <v>0</v>
      </c>
      <c r="S72" s="244">
        <v>0</v>
      </c>
      <c r="T72" s="244">
        <v>0</v>
      </c>
      <c r="U72" s="244">
        <v>0</v>
      </c>
      <c r="V72" s="244">
        <v>0</v>
      </c>
      <c r="W72" s="244">
        <v>0</v>
      </c>
      <c r="X72" s="244">
        <v>0</v>
      </c>
      <c r="Y72" s="244">
        <v>0</v>
      </c>
      <c r="Z72" s="244">
        <v>0</v>
      </c>
      <c r="AA72" s="244">
        <v>0</v>
      </c>
      <c r="AB72" s="244">
        <v>0</v>
      </c>
      <c r="AC72" s="198"/>
      <c r="AD72" s="52">
        <f>SUM(Q72:AC72)</f>
        <v>0</v>
      </c>
    </row>
    <row r="73" spans="1:30" ht="15" customHeight="1" x14ac:dyDescent="0.3">
      <c r="A73" s="200"/>
      <c r="B73" s="196"/>
      <c r="C73" s="184" t="s">
        <v>48</v>
      </c>
      <c r="E73" s="197" t="s">
        <v>74</v>
      </c>
      <c r="F73" s="197"/>
      <c r="G73" s="99">
        <v>0</v>
      </c>
      <c r="I73" s="100">
        <v>0</v>
      </c>
      <c r="L73" s="94">
        <f>IF(M73&gt;0,ROUNDDOWN(M73/$G$13,0),0)</f>
        <v>0</v>
      </c>
      <c r="M73" s="94">
        <f>G73*I73</f>
        <v>0</v>
      </c>
      <c r="N73" s="190"/>
      <c r="P73" s="196"/>
      <c r="Q73" s="244">
        <v>0</v>
      </c>
      <c r="R73" s="244">
        <v>0</v>
      </c>
      <c r="S73" s="244">
        <v>0</v>
      </c>
      <c r="T73" s="244">
        <v>0</v>
      </c>
      <c r="U73" s="244">
        <v>0</v>
      </c>
      <c r="V73" s="244">
        <v>0</v>
      </c>
      <c r="W73" s="244">
        <v>0</v>
      </c>
      <c r="X73" s="244">
        <v>0</v>
      </c>
      <c r="Y73" s="244">
        <v>0</v>
      </c>
      <c r="Z73" s="244">
        <v>0</v>
      </c>
      <c r="AA73" s="244">
        <v>0</v>
      </c>
      <c r="AB73" s="244">
        <v>0</v>
      </c>
      <c r="AC73" s="198"/>
      <c r="AD73" s="52">
        <f>SUM(Q73:AC73)</f>
        <v>0</v>
      </c>
    </row>
    <row r="74" spans="1:30" ht="15" customHeight="1" x14ac:dyDescent="0.3">
      <c r="A74" s="200"/>
      <c r="B74" s="196"/>
      <c r="C74" s="184" t="s">
        <v>52</v>
      </c>
      <c r="E74" s="197" t="s">
        <v>74</v>
      </c>
      <c r="F74" s="197"/>
      <c r="G74" s="99">
        <v>0</v>
      </c>
      <c r="I74" s="100">
        <v>0</v>
      </c>
      <c r="L74" s="94">
        <f>IF(M74&gt;0,ROUNDDOWN(M74/$G$13,0),0)</f>
        <v>0</v>
      </c>
      <c r="M74" s="94">
        <f>G74*I74</f>
        <v>0</v>
      </c>
      <c r="N74" s="190"/>
      <c r="P74" s="196"/>
      <c r="Q74" s="244">
        <v>0</v>
      </c>
      <c r="R74" s="244">
        <v>0</v>
      </c>
      <c r="S74" s="244">
        <v>0</v>
      </c>
      <c r="T74" s="244">
        <v>0</v>
      </c>
      <c r="U74" s="244">
        <v>0</v>
      </c>
      <c r="V74" s="244">
        <v>0</v>
      </c>
      <c r="W74" s="244">
        <v>0</v>
      </c>
      <c r="X74" s="244">
        <v>0</v>
      </c>
      <c r="Y74" s="244">
        <v>0</v>
      </c>
      <c r="Z74" s="244">
        <v>0</v>
      </c>
      <c r="AA74" s="244">
        <v>0</v>
      </c>
      <c r="AB74" s="244">
        <v>0</v>
      </c>
      <c r="AC74" s="198"/>
      <c r="AD74" s="52">
        <f>SUM(Q74:AC74)</f>
        <v>0</v>
      </c>
    </row>
    <row r="75" spans="1:30" ht="15" customHeight="1" x14ac:dyDescent="0.3">
      <c r="A75" s="200"/>
      <c r="B75" s="196"/>
      <c r="C75" s="203" t="s">
        <v>3</v>
      </c>
      <c r="D75" s="203"/>
      <c r="E75" s="197" t="s">
        <v>225</v>
      </c>
      <c r="F75" s="197"/>
      <c r="G75" s="99">
        <v>0</v>
      </c>
      <c r="I75" s="100">
        <v>0</v>
      </c>
      <c r="J75" s="102"/>
      <c r="L75" s="94">
        <f>IF(M75&gt;0,ROUNDDOWN(M75/$G$13,0),0)</f>
        <v>0</v>
      </c>
      <c r="M75" s="94">
        <f>G75*I75</f>
        <v>0</v>
      </c>
      <c r="N75" s="190"/>
      <c r="P75" s="196"/>
      <c r="Q75" s="244">
        <v>0</v>
      </c>
      <c r="R75" s="244">
        <v>0</v>
      </c>
      <c r="S75" s="244">
        <v>0</v>
      </c>
      <c r="T75" s="244">
        <v>0</v>
      </c>
      <c r="U75" s="244">
        <v>0</v>
      </c>
      <c r="V75" s="244">
        <v>0</v>
      </c>
      <c r="W75" s="244">
        <v>0</v>
      </c>
      <c r="X75" s="244">
        <v>0</v>
      </c>
      <c r="Y75" s="244">
        <v>0</v>
      </c>
      <c r="Z75" s="244">
        <v>0</v>
      </c>
      <c r="AA75" s="244">
        <v>0</v>
      </c>
      <c r="AB75" s="244">
        <v>0</v>
      </c>
      <c r="AC75" s="198"/>
      <c r="AD75" s="52">
        <f>SUM(Q75:AC75)</f>
        <v>0</v>
      </c>
    </row>
    <row r="76" spans="1:30" ht="5.0999999999999996" customHeight="1" thickBot="1" x14ac:dyDescent="0.35">
      <c r="A76" s="200"/>
      <c r="B76" s="196"/>
      <c r="C76" s="208"/>
      <c r="D76" s="208"/>
      <c r="E76" s="219"/>
      <c r="F76" s="219"/>
      <c r="G76" s="103"/>
      <c r="H76" s="103"/>
      <c r="I76" s="104"/>
      <c r="J76" s="220"/>
      <c r="K76" s="220"/>
      <c r="L76" s="98"/>
      <c r="M76" s="98"/>
      <c r="N76" s="190"/>
      <c r="P76" s="211"/>
      <c r="Q76" s="212"/>
      <c r="R76" s="212"/>
      <c r="S76" s="212"/>
      <c r="T76" s="212"/>
      <c r="U76" s="212"/>
      <c r="V76" s="212"/>
      <c r="W76" s="212"/>
      <c r="X76" s="212"/>
      <c r="Y76" s="212"/>
      <c r="Z76" s="212"/>
      <c r="AA76" s="212"/>
      <c r="AB76" s="212"/>
      <c r="AC76" s="213"/>
    </row>
    <row r="77" spans="1:30" ht="15" customHeight="1" thickTop="1" thickBot="1" x14ac:dyDescent="0.35">
      <c r="A77" s="200"/>
      <c r="B77" s="211"/>
      <c r="C77" s="214" t="s">
        <v>230</v>
      </c>
      <c r="D77" s="214"/>
      <c r="E77" s="212"/>
      <c r="F77" s="212"/>
      <c r="G77" s="212"/>
      <c r="H77" s="212"/>
      <c r="I77" s="212"/>
      <c r="J77" s="212"/>
      <c r="K77" s="212"/>
      <c r="L77" s="121">
        <f>SUM(L71:L76)</f>
        <v>0</v>
      </c>
      <c r="M77" s="121">
        <f>SUM(M71:M76)</f>
        <v>0</v>
      </c>
      <c r="N77" s="213"/>
    </row>
    <row r="79" spans="1:30" ht="15" customHeight="1" thickBot="1" x14ac:dyDescent="0.35">
      <c r="C79" s="199" t="s">
        <v>231</v>
      </c>
      <c r="D79" s="199"/>
    </row>
    <row r="80" spans="1:30" ht="15" customHeight="1" x14ac:dyDescent="0.3">
      <c r="A80" s="200"/>
      <c r="B80" s="193"/>
      <c r="C80" s="194"/>
      <c r="D80" s="194"/>
      <c r="E80" s="194"/>
      <c r="F80" s="194"/>
      <c r="G80" s="194"/>
      <c r="H80" s="194"/>
      <c r="I80" s="201" t="s">
        <v>210</v>
      </c>
      <c r="J80" s="201"/>
      <c r="K80" s="194"/>
      <c r="L80" s="474" t="s">
        <v>211</v>
      </c>
      <c r="M80" s="474"/>
      <c r="N80" s="195"/>
      <c r="P80" s="193"/>
      <c r="Q80" s="437" t="s">
        <v>140</v>
      </c>
      <c r="R80" s="437"/>
      <c r="S80" s="437"/>
      <c r="T80" s="437"/>
      <c r="U80" s="437"/>
      <c r="V80" s="437"/>
      <c r="W80" s="437"/>
      <c r="X80" s="437"/>
      <c r="Y80" s="437"/>
      <c r="Z80" s="437"/>
      <c r="AA80" s="437"/>
      <c r="AB80" s="437"/>
      <c r="AC80" s="195"/>
    </row>
    <row r="81" spans="1:30" ht="15" customHeight="1" x14ac:dyDescent="0.3">
      <c r="A81" s="200"/>
      <c r="B81" s="196"/>
      <c r="C81" s="202" t="s">
        <v>212</v>
      </c>
      <c r="D81" s="202"/>
      <c r="E81" s="218" t="s">
        <v>213</v>
      </c>
      <c r="F81" s="218"/>
      <c r="G81" s="206" t="s">
        <v>227</v>
      </c>
      <c r="H81" s="206"/>
      <c r="I81" s="206" t="s">
        <v>232</v>
      </c>
      <c r="J81" s="205"/>
      <c r="K81" s="221"/>
      <c r="L81" s="205" t="s">
        <v>217</v>
      </c>
      <c r="M81" s="205" t="s">
        <v>218</v>
      </c>
      <c r="N81" s="190"/>
      <c r="P81" s="196"/>
      <c r="Q81" s="204" t="s">
        <v>101</v>
      </c>
      <c r="R81" s="81" t="s">
        <v>102</v>
      </c>
      <c r="S81" s="81" t="s">
        <v>103</v>
      </c>
      <c r="T81" s="81" t="s">
        <v>104</v>
      </c>
      <c r="U81" s="81" t="s">
        <v>105</v>
      </c>
      <c r="V81" s="81" t="s">
        <v>106</v>
      </c>
      <c r="W81" s="81" t="s">
        <v>107</v>
      </c>
      <c r="X81" s="81" t="s">
        <v>108</v>
      </c>
      <c r="Y81" s="81" t="s">
        <v>109</v>
      </c>
      <c r="Z81" s="81" t="s">
        <v>110</v>
      </c>
      <c r="AA81" s="81" t="s">
        <v>111</v>
      </c>
      <c r="AB81" s="81" t="s">
        <v>112</v>
      </c>
      <c r="AC81" s="190"/>
    </row>
    <row r="82" spans="1:30" ht="5.0999999999999996" customHeight="1" x14ac:dyDescent="0.3">
      <c r="A82" s="200"/>
      <c r="B82" s="196"/>
      <c r="C82" s="203"/>
      <c r="D82" s="203"/>
      <c r="E82" s="197"/>
      <c r="F82" s="197"/>
      <c r="G82" s="191"/>
      <c r="H82" s="191"/>
      <c r="I82" s="191"/>
      <c r="J82" s="191"/>
      <c r="L82" s="191"/>
      <c r="M82" s="191"/>
      <c r="N82" s="190"/>
      <c r="P82" s="196"/>
      <c r="Q82" s="7"/>
      <c r="AC82" s="190"/>
    </row>
    <row r="83" spans="1:30" ht="15" customHeight="1" x14ac:dyDescent="0.3">
      <c r="A83" s="200"/>
      <c r="B83" s="196"/>
      <c r="C83" s="203" t="s">
        <v>233</v>
      </c>
      <c r="D83" s="203"/>
      <c r="E83" s="197" t="s">
        <v>234</v>
      </c>
      <c r="F83" s="197"/>
      <c r="G83" s="99">
        <v>0</v>
      </c>
      <c r="H83" s="222"/>
      <c r="I83" s="105">
        <v>0</v>
      </c>
      <c r="K83" s="223"/>
      <c r="L83" s="94">
        <f t="shared" ref="L83:L90" si="5">IF(M83&gt;0,ROUNDDOWN(M83/$G$13,0),0)</f>
        <v>0</v>
      </c>
      <c r="M83" s="222">
        <f>G83*I83</f>
        <v>0</v>
      </c>
      <c r="N83" s="190"/>
      <c r="P83" s="196"/>
      <c r="Q83" s="244">
        <v>0</v>
      </c>
      <c r="R83" s="244">
        <v>0</v>
      </c>
      <c r="S83" s="244">
        <v>0</v>
      </c>
      <c r="T83" s="244">
        <v>0</v>
      </c>
      <c r="U83" s="244">
        <v>0</v>
      </c>
      <c r="V83" s="244">
        <v>0</v>
      </c>
      <c r="W83" s="244">
        <v>0</v>
      </c>
      <c r="X83" s="244">
        <v>0</v>
      </c>
      <c r="Y83" s="244">
        <v>0</v>
      </c>
      <c r="Z83" s="244">
        <v>0</v>
      </c>
      <c r="AA83" s="244">
        <v>0</v>
      </c>
      <c r="AB83" s="244">
        <v>0</v>
      </c>
      <c r="AC83" s="198"/>
      <c r="AD83" s="52">
        <f t="shared" ref="AD83:AD90" si="6">SUM(Q83:AC83)</f>
        <v>0</v>
      </c>
    </row>
    <row r="84" spans="1:30" ht="15" customHeight="1" x14ac:dyDescent="0.3">
      <c r="A84" s="200"/>
      <c r="B84" s="196"/>
      <c r="C84" s="203" t="s">
        <v>235</v>
      </c>
      <c r="D84" s="203"/>
      <c r="E84" s="197" t="s">
        <v>236</v>
      </c>
      <c r="F84" s="197"/>
      <c r="G84" s="99">
        <v>0</v>
      </c>
      <c r="H84" s="222"/>
      <c r="I84" s="105">
        <v>0</v>
      </c>
      <c r="K84" s="223"/>
      <c r="L84" s="94">
        <f t="shared" si="5"/>
        <v>0</v>
      </c>
      <c r="M84" s="222">
        <f>G84*I84</f>
        <v>0</v>
      </c>
      <c r="N84" s="190"/>
      <c r="P84" s="196"/>
      <c r="Q84" s="244">
        <v>0</v>
      </c>
      <c r="R84" s="244">
        <v>0</v>
      </c>
      <c r="S84" s="244">
        <v>0</v>
      </c>
      <c r="T84" s="244">
        <v>0</v>
      </c>
      <c r="U84" s="244">
        <v>0</v>
      </c>
      <c r="V84" s="244">
        <v>0</v>
      </c>
      <c r="W84" s="244">
        <v>0</v>
      </c>
      <c r="X84" s="244">
        <v>0</v>
      </c>
      <c r="Y84" s="244">
        <v>0</v>
      </c>
      <c r="Z84" s="244">
        <v>0</v>
      </c>
      <c r="AA84" s="244">
        <v>0</v>
      </c>
      <c r="AB84" s="244">
        <v>0</v>
      </c>
      <c r="AC84" s="198"/>
      <c r="AD84" s="52">
        <f t="shared" si="6"/>
        <v>0</v>
      </c>
    </row>
    <row r="85" spans="1:30" ht="15" customHeight="1" x14ac:dyDescent="0.3">
      <c r="A85" s="200"/>
      <c r="B85" s="196"/>
      <c r="C85" s="203" t="s">
        <v>237</v>
      </c>
      <c r="D85" s="203"/>
      <c r="E85" s="197"/>
      <c r="F85" s="197"/>
      <c r="G85" s="197"/>
      <c r="H85" s="197"/>
      <c r="I85" s="197"/>
      <c r="K85" s="223"/>
      <c r="L85" s="94">
        <f t="shared" si="5"/>
        <v>0</v>
      </c>
      <c r="M85" s="101">
        <v>0</v>
      </c>
      <c r="N85" s="190"/>
      <c r="P85" s="196"/>
      <c r="Q85" s="244">
        <v>0</v>
      </c>
      <c r="R85" s="244">
        <v>0</v>
      </c>
      <c r="S85" s="244">
        <v>0</v>
      </c>
      <c r="T85" s="244">
        <v>0</v>
      </c>
      <c r="U85" s="244">
        <v>0</v>
      </c>
      <c r="V85" s="244">
        <v>0</v>
      </c>
      <c r="W85" s="244">
        <v>0</v>
      </c>
      <c r="X85" s="244">
        <v>0</v>
      </c>
      <c r="Y85" s="244">
        <v>0</v>
      </c>
      <c r="Z85" s="244">
        <v>0</v>
      </c>
      <c r="AA85" s="244">
        <v>0</v>
      </c>
      <c r="AB85" s="244">
        <v>0</v>
      </c>
      <c r="AC85" s="198"/>
      <c r="AD85" s="52">
        <f t="shared" si="6"/>
        <v>0</v>
      </c>
    </row>
    <row r="86" spans="1:30" ht="15" customHeight="1" x14ac:dyDescent="0.3">
      <c r="A86" s="200"/>
      <c r="B86" s="196"/>
      <c r="C86" s="203" t="s">
        <v>238</v>
      </c>
      <c r="D86" s="203"/>
      <c r="E86" s="197" t="s">
        <v>378</v>
      </c>
      <c r="F86" s="197"/>
      <c r="G86" s="106">
        <f>G13</f>
        <v>0</v>
      </c>
      <c r="H86" s="106"/>
      <c r="I86" s="105">
        <v>0</v>
      </c>
      <c r="K86" s="223"/>
      <c r="L86" s="94">
        <f t="shared" si="5"/>
        <v>0</v>
      </c>
      <c r="M86" s="222">
        <f>G86*I86</f>
        <v>0</v>
      </c>
      <c r="N86" s="190"/>
      <c r="P86" s="196"/>
      <c r="Q86" s="244">
        <v>0</v>
      </c>
      <c r="R86" s="244">
        <v>0</v>
      </c>
      <c r="S86" s="244">
        <v>0</v>
      </c>
      <c r="T86" s="244">
        <v>0</v>
      </c>
      <c r="U86" s="244">
        <v>0</v>
      </c>
      <c r="V86" s="244">
        <v>0</v>
      </c>
      <c r="W86" s="244">
        <v>0</v>
      </c>
      <c r="X86" s="244">
        <v>0</v>
      </c>
      <c r="Y86" s="244">
        <v>0</v>
      </c>
      <c r="Z86" s="244">
        <v>0</v>
      </c>
      <c r="AA86" s="244">
        <v>0</v>
      </c>
      <c r="AB86" s="244">
        <v>0</v>
      </c>
      <c r="AC86" s="198"/>
      <c r="AD86" s="52">
        <f t="shared" si="6"/>
        <v>0</v>
      </c>
    </row>
    <row r="87" spans="1:30" ht="15" customHeight="1" x14ac:dyDescent="0.3">
      <c r="A87" s="200"/>
      <c r="B87" s="196"/>
      <c r="C87" s="203" t="s">
        <v>239</v>
      </c>
      <c r="D87" s="203"/>
      <c r="E87" s="197" t="s">
        <v>377</v>
      </c>
      <c r="F87" s="197"/>
      <c r="G87" s="106">
        <f>G14</f>
        <v>0</v>
      </c>
      <c r="H87" s="106"/>
      <c r="I87" s="105">
        <v>0</v>
      </c>
      <c r="K87" s="223"/>
      <c r="L87" s="94">
        <f t="shared" si="5"/>
        <v>0</v>
      </c>
      <c r="M87" s="222">
        <f>G87*I87</f>
        <v>0</v>
      </c>
      <c r="N87" s="190"/>
      <c r="P87" s="196"/>
      <c r="Q87" s="244">
        <v>0</v>
      </c>
      <c r="R87" s="244">
        <v>0</v>
      </c>
      <c r="S87" s="244">
        <v>0</v>
      </c>
      <c r="T87" s="244">
        <v>0</v>
      </c>
      <c r="U87" s="244">
        <v>0</v>
      </c>
      <c r="V87" s="244">
        <v>0</v>
      </c>
      <c r="W87" s="244">
        <v>0</v>
      </c>
      <c r="X87" s="244">
        <v>0</v>
      </c>
      <c r="Y87" s="244">
        <v>0</v>
      </c>
      <c r="Z87" s="244">
        <v>0</v>
      </c>
      <c r="AA87" s="244">
        <v>0</v>
      </c>
      <c r="AB87" s="244">
        <v>0</v>
      </c>
      <c r="AC87" s="198"/>
      <c r="AD87" s="52">
        <f t="shared" si="6"/>
        <v>0</v>
      </c>
    </row>
    <row r="88" spans="1:30" ht="15" customHeight="1" x14ac:dyDescent="0.3">
      <c r="A88" s="200"/>
      <c r="B88" s="196"/>
      <c r="C88" s="203" t="s">
        <v>240</v>
      </c>
      <c r="D88" s="203"/>
      <c r="E88" s="197"/>
      <c r="F88" s="197"/>
      <c r="G88" s="197"/>
      <c r="H88" s="197"/>
      <c r="I88" s="197"/>
      <c r="J88" s="197"/>
      <c r="K88" s="223"/>
      <c r="L88" s="94">
        <f t="shared" si="5"/>
        <v>0</v>
      </c>
      <c r="M88" s="101">
        <v>0</v>
      </c>
      <c r="N88" s="190"/>
      <c r="P88" s="196"/>
      <c r="Q88" s="244">
        <v>0</v>
      </c>
      <c r="R88" s="244">
        <v>0</v>
      </c>
      <c r="S88" s="244">
        <v>0</v>
      </c>
      <c r="T88" s="244">
        <v>0</v>
      </c>
      <c r="U88" s="244">
        <v>0</v>
      </c>
      <c r="V88" s="244">
        <v>0</v>
      </c>
      <c r="W88" s="244">
        <v>0</v>
      </c>
      <c r="X88" s="244">
        <v>0</v>
      </c>
      <c r="Y88" s="244">
        <v>0</v>
      </c>
      <c r="Z88" s="244">
        <v>0</v>
      </c>
      <c r="AA88" s="244">
        <v>0</v>
      </c>
      <c r="AB88" s="244">
        <v>0</v>
      </c>
      <c r="AC88" s="198"/>
      <c r="AD88" s="52">
        <f t="shared" si="6"/>
        <v>0</v>
      </c>
    </row>
    <row r="89" spans="1:30" ht="15" customHeight="1" x14ac:dyDescent="0.3">
      <c r="A89" s="200"/>
      <c r="B89" s="196"/>
      <c r="C89" s="203" t="s">
        <v>402</v>
      </c>
      <c r="D89" s="203"/>
      <c r="E89" s="197" t="s">
        <v>236</v>
      </c>
      <c r="F89" s="197"/>
      <c r="G89" s="99">
        <v>0</v>
      </c>
      <c r="H89" s="222"/>
      <c r="I89" s="105">
        <v>0</v>
      </c>
      <c r="K89" s="223"/>
      <c r="L89" s="94">
        <f t="shared" si="5"/>
        <v>0</v>
      </c>
      <c r="M89" s="222">
        <f>G89*I89</f>
        <v>0</v>
      </c>
      <c r="N89" s="190"/>
      <c r="P89" s="196"/>
      <c r="Q89" s="244">
        <v>0</v>
      </c>
      <c r="R89" s="244">
        <v>0</v>
      </c>
      <c r="S89" s="244">
        <v>0</v>
      </c>
      <c r="T89" s="244">
        <v>0</v>
      </c>
      <c r="U89" s="244">
        <v>0</v>
      </c>
      <c r="V89" s="244">
        <v>0</v>
      </c>
      <c r="W89" s="244">
        <v>0</v>
      </c>
      <c r="X89" s="244">
        <v>0</v>
      </c>
      <c r="Y89" s="244">
        <v>0</v>
      </c>
      <c r="Z89" s="244">
        <v>0</v>
      </c>
      <c r="AA89" s="244">
        <v>0</v>
      </c>
      <c r="AB89" s="244">
        <v>0</v>
      </c>
      <c r="AC89" s="198"/>
      <c r="AD89" s="52">
        <f t="shared" si="6"/>
        <v>0</v>
      </c>
    </row>
    <row r="90" spans="1:30" ht="15" customHeight="1" x14ac:dyDescent="0.3">
      <c r="A90" s="200"/>
      <c r="B90" s="196"/>
      <c r="C90" s="184" t="s">
        <v>3</v>
      </c>
      <c r="E90" s="197"/>
      <c r="F90" s="197"/>
      <c r="G90" s="197"/>
      <c r="H90" s="197"/>
      <c r="I90" s="197"/>
      <c r="J90" s="197"/>
      <c r="K90" s="223"/>
      <c r="L90" s="94">
        <f t="shared" si="5"/>
        <v>0</v>
      </c>
      <c r="M90" s="101">
        <v>0</v>
      </c>
      <c r="N90" s="190"/>
      <c r="P90" s="196"/>
      <c r="Q90" s="244">
        <v>0</v>
      </c>
      <c r="R90" s="244">
        <v>0</v>
      </c>
      <c r="S90" s="244">
        <v>0</v>
      </c>
      <c r="T90" s="244">
        <v>0</v>
      </c>
      <c r="U90" s="244">
        <v>0</v>
      </c>
      <c r="V90" s="244">
        <v>0</v>
      </c>
      <c r="W90" s="244">
        <v>0</v>
      </c>
      <c r="X90" s="244">
        <v>0</v>
      </c>
      <c r="Y90" s="244">
        <v>0</v>
      </c>
      <c r="Z90" s="244">
        <v>0</v>
      </c>
      <c r="AA90" s="244">
        <v>0</v>
      </c>
      <c r="AB90" s="244">
        <v>0</v>
      </c>
      <c r="AC90" s="198"/>
      <c r="AD90" s="52">
        <f t="shared" si="6"/>
        <v>0</v>
      </c>
    </row>
    <row r="91" spans="1:30" ht="5.0999999999999996" customHeight="1" thickBot="1" x14ac:dyDescent="0.35">
      <c r="A91" s="200"/>
      <c r="B91" s="196"/>
      <c r="C91" s="208"/>
      <c r="D91" s="208"/>
      <c r="E91" s="224"/>
      <c r="F91" s="224"/>
      <c r="G91" s="225"/>
      <c r="H91" s="225"/>
      <c r="I91" s="226"/>
      <c r="J91" s="226"/>
      <c r="K91" s="220"/>
      <c r="L91" s="97"/>
      <c r="M91" s="227"/>
      <c r="N91" s="190"/>
      <c r="P91" s="211"/>
      <c r="Q91" s="212"/>
      <c r="R91" s="212"/>
      <c r="S91" s="212"/>
      <c r="T91" s="212"/>
      <c r="U91" s="212"/>
      <c r="V91" s="212"/>
      <c r="W91" s="212"/>
      <c r="X91" s="212"/>
      <c r="Y91" s="212"/>
      <c r="Z91" s="212"/>
      <c r="AA91" s="212"/>
      <c r="AB91" s="212"/>
      <c r="AC91" s="213"/>
    </row>
    <row r="92" spans="1:30" ht="15" customHeight="1" thickTop="1" thickBot="1" x14ac:dyDescent="0.35">
      <c r="A92" s="200"/>
      <c r="B92" s="211"/>
      <c r="C92" s="214" t="s">
        <v>241</v>
      </c>
      <c r="D92" s="214"/>
      <c r="E92" s="212"/>
      <c r="F92" s="212"/>
      <c r="G92" s="212"/>
      <c r="H92" s="212"/>
      <c r="I92" s="212"/>
      <c r="J92" s="212"/>
      <c r="K92" s="212"/>
      <c r="L92" s="228">
        <f>SUM(L83:L91)</f>
        <v>0</v>
      </c>
      <c r="M92" s="228">
        <f>SUM(M83:M91)</f>
        <v>0</v>
      </c>
      <c r="N92" s="213"/>
    </row>
    <row r="94" spans="1:30" ht="15" customHeight="1" thickBot="1" x14ac:dyDescent="0.35">
      <c r="C94" s="199" t="s">
        <v>242</v>
      </c>
      <c r="D94" s="199"/>
    </row>
    <row r="95" spans="1:30" ht="15" customHeight="1" x14ac:dyDescent="0.3">
      <c r="A95" s="229"/>
      <c r="B95" s="193"/>
      <c r="C95" s="194"/>
      <c r="D95" s="194"/>
      <c r="E95" s="194"/>
      <c r="F95" s="194"/>
      <c r="G95" s="194"/>
      <c r="H95" s="194"/>
      <c r="I95" s="201" t="s">
        <v>210</v>
      </c>
      <c r="J95" s="201"/>
      <c r="K95" s="194"/>
      <c r="L95" s="474" t="s">
        <v>211</v>
      </c>
      <c r="M95" s="474"/>
      <c r="N95" s="195"/>
      <c r="P95" s="193"/>
      <c r="Q95" s="437" t="s">
        <v>140</v>
      </c>
      <c r="R95" s="437"/>
      <c r="S95" s="437"/>
      <c r="T95" s="437"/>
      <c r="U95" s="437"/>
      <c r="V95" s="437"/>
      <c r="W95" s="437"/>
      <c r="X95" s="437"/>
      <c r="Y95" s="437"/>
      <c r="Z95" s="437"/>
      <c r="AA95" s="437"/>
      <c r="AB95" s="437"/>
      <c r="AC95" s="195"/>
    </row>
    <row r="96" spans="1:30" ht="15" customHeight="1" x14ac:dyDescent="0.3">
      <c r="A96" s="229"/>
      <c r="B96" s="196"/>
      <c r="C96" s="202" t="s">
        <v>212</v>
      </c>
      <c r="D96" s="202"/>
      <c r="E96" s="218" t="s">
        <v>213</v>
      </c>
      <c r="F96" s="218"/>
      <c r="G96" s="206" t="s">
        <v>227</v>
      </c>
      <c r="H96" s="206"/>
      <c r="I96" s="206" t="s">
        <v>232</v>
      </c>
      <c r="J96" s="205"/>
      <c r="K96" s="221"/>
      <c r="L96" s="205" t="s">
        <v>217</v>
      </c>
      <c r="M96" s="205" t="s">
        <v>218</v>
      </c>
      <c r="N96" s="190"/>
      <c r="P96" s="196"/>
      <c r="Q96" s="204" t="s">
        <v>101</v>
      </c>
      <c r="R96" s="81" t="s">
        <v>102</v>
      </c>
      <c r="S96" s="81" t="s">
        <v>103</v>
      </c>
      <c r="T96" s="81" t="s">
        <v>104</v>
      </c>
      <c r="U96" s="81" t="s">
        <v>105</v>
      </c>
      <c r="V96" s="81" t="s">
        <v>106</v>
      </c>
      <c r="W96" s="81" t="s">
        <v>107</v>
      </c>
      <c r="X96" s="81" t="s">
        <v>108</v>
      </c>
      <c r="Y96" s="81" t="s">
        <v>109</v>
      </c>
      <c r="Z96" s="81" t="s">
        <v>110</v>
      </c>
      <c r="AA96" s="81" t="s">
        <v>111</v>
      </c>
      <c r="AB96" s="81" t="s">
        <v>112</v>
      </c>
      <c r="AC96" s="190"/>
    </row>
    <row r="97" spans="1:30" ht="5.0999999999999996" customHeight="1" x14ac:dyDescent="0.3">
      <c r="A97" s="229"/>
      <c r="B97" s="196"/>
      <c r="C97" s="203"/>
      <c r="D97" s="203"/>
      <c r="E97" s="197"/>
      <c r="F97" s="197"/>
      <c r="G97" s="191"/>
      <c r="H97" s="191"/>
      <c r="I97" s="191"/>
      <c r="J97" s="191"/>
      <c r="L97" s="191"/>
      <c r="M97" s="191"/>
      <c r="N97" s="190"/>
      <c r="P97" s="196"/>
      <c r="Q97" s="7"/>
      <c r="AC97" s="190"/>
    </row>
    <row r="98" spans="1:30" ht="15" customHeight="1" x14ac:dyDescent="0.3">
      <c r="A98" s="229"/>
      <c r="B98" s="196"/>
      <c r="C98" s="203" t="s">
        <v>396</v>
      </c>
      <c r="D98" s="203"/>
      <c r="E98" s="197" t="s">
        <v>243</v>
      </c>
      <c r="F98" s="197"/>
      <c r="G98" s="99">
        <v>0</v>
      </c>
      <c r="H98" s="222"/>
      <c r="I98" s="105">
        <v>0</v>
      </c>
      <c r="K98" s="223"/>
      <c r="L98" s="94">
        <f>IF(M98&gt;0,ROUNDDOWN(M98/$G$13,0),0)</f>
        <v>0</v>
      </c>
      <c r="M98" s="222">
        <f>G98*I98</f>
        <v>0</v>
      </c>
      <c r="N98" s="190"/>
      <c r="P98" s="196"/>
      <c r="Q98" s="244">
        <v>0</v>
      </c>
      <c r="R98" s="244">
        <v>0</v>
      </c>
      <c r="S98" s="244">
        <v>0</v>
      </c>
      <c r="T98" s="244">
        <v>0</v>
      </c>
      <c r="U98" s="244">
        <v>0</v>
      </c>
      <c r="V98" s="244">
        <v>0</v>
      </c>
      <c r="W98" s="244">
        <v>0</v>
      </c>
      <c r="X98" s="244">
        <v>0</v>
      </c>
      <c r="Y98" s="244">
        <v>0</v>
      </c>
      <c r="Z98" s="244">
        <v>0</v>
      </c>
      <c r="AA98" s="244">
        <v>0</v>
      </c>
      <c r="AB98" s="244">
        <v>0</v>
      </c>
      <c r="AC98" s="198"/>
      <c r="AD98" s="52">
        <f>SUM(Q98:AC98)</f>
        <v>0</v>
      </c>
    </row>
    <row r="99" spans="1:30" ht="15" customHeight="1" x14ac:dyDescent="0.3">
      <c r="A99" s="229"/>
      <c r="B99" s="196"/>
      <c r="C99" s="203" t="s">
        <v>244</v>
      </c>
      <c r="D99" s="203"/>
      <c r="E99" s="197" t="s">
        <v>243</v>
      </c>
      <c r="F99" s="197"/>
      <c r="G99" s="99">
        <v>0</v>
      </c>
      <c r="H99" s="222"/>
      <c r="I99" s="105">
        <v>0</v>
      </c>
      <c r="K99" s="223"/>
      <c r="L99" s="94">
        <f>IF(M99&gt;0,ROUNDDOWN(M99/$G$13,0),0)</f>
        <v>0</v>
      </c>
      <c r="M99" s="222">
        <f>G99*I99</f>
        <v>0</v>
      </c>
      <c r="N99" s="190"/>
      <c r="P99" s="196"/>
      <c r="Q99" s="244">
        <v>0</v>
      </c>
      <c r="R99" s="244">
        <v>0</v>
      </c>
      <c r="S99" s="244">
        <v>0</v>
      </c>
      <c r="T99" s="244">
        <v>0</v>
      </c>
      <c r="U99" s="244">
        <v>0</v>
      </c>
      <c r="V99" s="244">
        <v>0</v>
      </c>
      <c r="W99" s="244">
        <v>0</v>
      </c>
      <c r="X99" s="244">
        <v>0</v>
      </c>
      <c r="Y99" s="244">
        <v>0</v>
      </c>
      <c r="Z99" s="244">
        <v>0</v>
      </c>
      <c r="AA99" s="244">
        <v>0</v>
      </c>
      <c r="AB99" s="244">
        <v>0</v>
      </c>
      <c r="AC99" s="198"/>
      <c r="AD99" s="52">
        <f>SUM(Q99:AC99)</f>
        <v>0</v>
      </c>
    </row>
    <row r="100" spans="1:30" ht="15" customHeight="1" x14ac:dyDescent="0.3">
      <c r="A100" s="229"/>
      <c r="B100" s="196"/>
      <c r="C100" s="203" t="s">
        <v>3</v>
      </c>
      <c r="D100" s="203"/>
      <c r="E100" s="197"/>
      <c r="F100" s="197"/>
      <c r="G100" s="230"/>
      <c r="H100" s="230"/>
      <c r="I100" s="231"/>
      <c r="J100" s="231"/>
      <c r="K100" s="223"/>
      <c r="L100" s="94">
        <f>IF(M100&gt;0,ROUNDDOWN(M100/$G$13,0),0)</f>
        <v>0</v>
      </c>
      <c r="M100" s="101">
        <v>0</v>
      </c>
      <c r="N100" s="190"/>
      <c r="P100" s="196"/>
      <c r="Q100" s="244">
        <v>0</v>
      </c>
      <c r="R100" s="244">
        <v>0</v>
      </c>
      <c r="S100" s="244">
        <v>0</v>
      </c>
      <c r="T100" s="244">
        <v>0</v>
      </c>
      <c r="U100" s="244">
        <v>0</v>
      </c>
      <c r="V100" s="244">
        <v>0</v>
      </c>
      <c r="W100" s="244">
        <v>0</v>
      </c>
      <c r="X100" s="244">
        <v>0</v>
      </c>
      <c r="Y100" s="244">
        <v>0</v>
      </c>
      <c r="Z100" s="244">
        <v>0</v>
      </c>
      <c r="AA100" s="244">
        <v>0</v>
      </c>
      <c r="AB100" s="244">
        <v>0</v>
      </c>
      <c r="AC100" s="198"/>
      <c r="AD100" s="52">
        <f>SUM(Q100:AC100)</f>
        <v>0</v>
      </c>
    </row>
    <row r="101" spans="1:30" ht="15" customHeight="1" x14ac:dyDescent="0.3">
      <c r="A101" s="229"/>
      <c r="B101" s="196"/>
      <c r="C101" s="203" t="s">
        <v>3</v>
      </c>
      <c r="D101" s="203"/>
      <c r="E101" s="197"/>
      <c r="F101" s="197"/>
      <c r="G101" s="230"/>
      <c r="H101" s="230"/>
      <c r="I101" s="231"/>
      <c r="J101" s="231"/>
      <c r="K101" s="223"/>
      <c r="L101" s="94">
        <f>IF(M101&gt;0,ROUNDDOWN(M101/$G$13,0),0)</f>
        <v>0</v>
      </c>
      <c r="M101" s="101">
        <v>0</v>
      </c>
      <c r="N101" s="190"/>
      <c r="P101" s="196"/>
      <c r="Q101" s="244">
        <v>0</v>
      </c>
      <c r="R101" s="244">
        <v>0</v>
      </c>
      <c r="S101" s="244">
        <v>0</v>
      </c>
      <c r="T101" s="244">
        <v>0</v>
      </c>
      <c r="U101" s="244">
        <v>0</v>
      </c>
      <c r="V101" s="244">
        <v>0</v>
      </c>
      <c r="W101" s="244">
        <v>0</v>
      </c>
      <c r="X101" s="244">
        <v>0</v>
      </c>
      <c r="Y101" s="244">
        <v>0</v>
      </c>
      <c r="Z101" s="244">
        <v>0</v>
      </c>
      <c r="AA101" s="244">
        <v>0</v>
      </c>
      <c r="AB101" s="244">
        <v>0</v>
      </c>
      <c r="AC101" s="198"/>
      <c r="AD101" s="52">
        <f>SUM(Q101:AC101)</f>
        <v>0</v>
      </c>
    </row>
    <row r="102" spans="1:30" ht="5.0999999999999996" customHeight="1" thickBot="1" x14ac:dyDescent="0.35">
      <c r="A102" s="229"/>
      <c r="B102" s="196"/>
      <c r="C102" s="208"/>
      <c r="D102" s="208"/>
      <c r="E102" s="224"/>
      <c r="F102" s="224"/>
      <c r="G102" s="225"/>
      <c r="H102" s="225"/>
      <c r="I102" s="226"/>
      <c r="J102" s="220"/>
      <c r="K102" s="220"/>
      <c r="L102" s="107"/>
      <c r="M102" s="227"/>
      <c r="N102" s="190"/>
      <c r="P102" s="211"/>
      <c r="Q102" s="212"/>
      <c r="R102" s="212"/>
      <c r="S102" s="212"/>
      <c r="T102" s="212"/>
      <c r="U102" s="212"/>
      <c r="V102" s="212"/>
      <c r="W102" s="212"/>
      <c r="X102" s="212"/>
      <c r="Y102" s="212"/>
      <c r="Z102" s="212"/>
      <c r="AA102" s="212"/>
      <c r="AB102" s="212"/>
      <c r="AC102" s="213"/>
    </row>
    <row r="103" spans="1:30" ht="15" customHeight="1" thickTop="1" thickBot="1" x14ac:dyDescent="0.35">
      <c r="A103" s="229"/>
      <c r="B103" s="211"/>
      <c r="C103" s="214" t="s">
        <v>245</v>
      </c>
      <c r="D103" s="214"/>
      <c r="E103" s="212"/>
      <c r="F103" s="212"/>
      <c r="G103" s="212"/>
      <c r="H103" s="212"/>
      <c r="I103" s="212"/>
      <c r="J103" s="212"/>
      <c r="K103" s="212"/>
      <c r="L103" s="228">
        <f>SUM(L98:L102)</f>
        <v>0</v>
      </c>
      <c r="M103" s="228">
        <f>SUM(M98:M102)</f>
        <v>0</v>
      </c>
      <c r="N103" s="213"/>
    </row>
    <row r="105" spans="1:30" ht="15" customHeight="1" thickBot="1" x14ac:dyDescent="0.35">
      <c r="C105" s="199" t="s">
        <v>246</v>
      </c>
      <c r="D105" s="199"/>
    </row>
    <row r="106" spans="1:30" ht="15" customHeight="1" x14ac:dyDescent="0.3">
      <c r="A106" s="229"/>
      <c r="B106" s="193"/>
      <c r="C106" s="194"/>
      <c r="D106" s="194"/>
      <c r="E106" s="194"/>
      <c r="F106" s="194"/>
      <c r="G106" s="194"/>
      <c r="H106" s="194"/>
      <c r="I106" s="201" t="s">
        <v>210</v>
      </c>
      <c r="J106" s="201"/>
      <c r="K106" s="194"/>
      <c r="L106" s="474" t="s">
        <v>211</v>
      </c>
      <c r="M106" s="474"/>
      <c r="N106" s="195"/>
      <c r="P106" s="193"/>
      <c r="Q106" s="437" t="s">
        <v>140</v>
      </c>
      <c r="R106" s="437"/>
      <c r="S106" s="437"/>
      <c r="T106" s="437"/>
      <c r="U106" s="437"/>
      <c r="V106" s="437"/>
      <c r="W106" s="437"/>
      <c r="X106" s="437"/>
      <c r="Y106" s="437"/>
      <c r="Z106" s="437"/>
      <c r="AA106" s="437"/>
      <c r="AB106" s="437"/>
      <c r="AC106" s="195"/>
    </row>
    <row r="107" spans="1:30" ht="15" customHeight="1" x14ac:dyDescent="0.3">
      <c r="A107" s="229"/>
      <c r="B107" s="196"/>
      <c r="C107" s="202" t="s">
        <v>212</v>
      </c>
      <c r="D107" s="202"/>
      <c r="E107" s="218" t="s">
        <v>213</v>
      </c>
      <c r="F107" s="218"/>
      <c r="G107" s="206" t="s">
        <v>227</v>
      </c>
      <c r="H107" s="206"/>
      <c r="I107" s="206" t="s">
        <v>232</v>
      </c>
      <c r="J107" s="205"/>
      <c r="K107" s="221"/>
      <c r="L107" s="205" t="s">
        <v>217</v>
      </c>
      <c r="M107" s="205" t="s">
        <v>218</v>
      </c>
      <c r="N107" s="190"/>
      <c r="P107" s="196"/>
      <c r="Q107" s="204" t="s">
        <v>101</v>
      </c>
      <c r="R107" s="81" t="s">
        <v>102</v>
      </c>
      <c r="S107" s="81" t="s">
        <v>103</v>
      </c>
      <c r="T107" s="81" t="s">
        <v>104</v>
      </c>
      <c r="U107" s="81" t="s">
        <v>105</v>
      </c>
      <c r="V107" s="81" t="s">
        <v>106</v>
      </c>
      <c r="W107" s="81" t="s">
        <v>107</v>
      </c>
      <c r="X107" s="81" t="s">
        <v>108</v>
      </c>
      <c r="Y107" s="81" t="s">
        <v>109</v>
      </c>
      <c r="Z107" s="81" t="s">
        <v>110</v>
      </c>
      <c r="AA107" s="81" t="s">
        <v>111</v>
      </c>
      <c r="AB107" s="81" t="s">
        <v>112</v>
      </c>
      <c r="AC107" s="190"/>
    </row>
    <row r="108" spans="1:30" ht="5.0999999999999996" customHeight="1" x14ac:dyDescent="0.3">
      <c r="A108" s="229"/>
      <c r="B108" s="196"/>
      <c r="C108" s="203"/>
      <c r="D108" s="203"/>
      <c r="E108" s="197"/>
      <c r="F108" s="197"/>
      <c r="G108" s="191"/>
      <c r="H108" s="191"/>
      <c r="I108" s="191"/>
      <c r="J108" s="191"/>
      <c r="L108" s="191"/>
      <c r="M108" s="191"/>
      <c r="N108" s="190"/>
      <c r="P108" s="196"/>
      <c r="Q108" s="7"/>
      <c r="AC108" s="190"/>
    </row>
    <row r="109" spans="1:30" ht="15" customHeight="1" x14ac:dyDescent="0.3">
      <c r="A109" s="229"/>
      <c r="B109" s="196"/>
      <c r="C109" s="203" t="s">
        <v>247</v>
      </c>
      <c r="D109" s="203"/>
      <c r="E109" s="197" t="s">
        <v>248</v>
      </c>
      <c r="F109" s="197"/>
      <c r="G109" s="101">
        <v>0</v>
      </c>
      <c r="I109" s="105">
        <v>0</v>
      </c>
      <c r="K109" s="223"/>
      <c r="L109" s="94">
        <f>IF(M109&gt;0,ROUNDDOWN(M109/$G$13,0),0)</f>
        <v>0</v>
      </c>
      <c r="M109" s="222">
        <f>G109*I109</f>
        <v>0</v>
      </c>
      <c r="N109" s="190"/>
      <c r="P109" s="196"/>
      <c r="Q109" s="244">
        <v>0</v>
      </c>
      <c r="R109" s="244">
        <v>0</v>
      </c>
      <c r="S109" s="244">
        <v>0</v>
      </c>
      <c r="T109" s="244">
        <v>0</v>
      </c>
      <c r="U109" s="244">
        <v>0</v>
      </c>
      <c r="V109" s="244">
        <v>0</v>
      </c>
      <c r="W109" s="244">
        <v>0</v>
      </c>
      <c r="X109" s="244">
        <v>0</v>
      </c>
      <c r="Y109" s="244">
        <v>0</v>
      </c>
      <c r="Z109" s="244">
        <v>0</v>
      </c>
      <c r="AA109" s="244">
        <v>0</v>
      </c>
      <c r="AB109" s="244">
        <v>0</v>
      </c>
      <c r="AC109" s="198"/>
      <c r="AD109" s="52">
        <f>SUM(Q109:AC109)</f>
        <v>0</v>
      </c>
    </row>
    <row r="110" spans="1:30" ht="15" customHeight="1" x14ac:dyDescent="0.3">
      <c r="A110" s="229"/>
      <c r="B110" s="196"/>
      <c r="C110" s="203" t="s">
        <v>249</v>
      </c>
      <c r="D110" s="203"/>
      <c r="E110" s="197" t="s">
        <v>225</v>
      </c>
      <c r="F110" s="197"/>
      <c r="G110" s="222">
        <f>K37</f>
        <v>0</v>
      </c>
      <c r="H110" s="222"/>
      <c r="I110" s="108">
        <v>0</v>
      </c>
      <c r="K110" s="223"/>
      <c r="L110" s="94">
        <f>IF(M110&gt;0,ROUNDDOWN(M110/$G$13,0),0)</f>
        <v>0</v>
      </c>
      <c r="M110" s="222">
        <f>G110*I110</f>
        <v>0</v>
      </c>
      <c r="N110" s="190"/>
      <c r="P110" s="196"/>
      <c r="Q110" s="244">
        <v>0</v>
      </c>
      <c r="R110" s="244">
        <v>0</v>
      </c>
      <c r="S110" s="244">
        <v>0</v>
      </c>
      <c r="T110" s="244">
        <v>0</v>
      </c>
      <c r="U110" s="244">
        <v>0</v>
      </c>
      <c r="V110" s="244">
        <v>0</v>
      </c>
      <c r="W110" s="244">
        <v>0</v>
      </c>
      <c r="X110" s="244">
        <v>0</v>
      </c>
      <c r="Y110" s="244">
        <v>0</v>
      </c>
      <c r="Z110" s="244">
        <v>0</v>
      </c>
      <c r="AA110" s="244">
        <v>0</v>
      </c>
      <c r="AB110" s="244">
        <v>0</v>
      </c>
      <c r="AC110" s="198"/>
      <c r="AD110" s="52">
        <f>SUM(Q110:AC110)</f>
        <v>0</v>
      </c>
    </row>
    <row r="111" spans="1:30" ht="15" customHeight="1" x14ac:dyDescent="0.3">
      <c r="A111" s="229"/>
      <c r="B111" s="196"/>
      <c r="C111" s="203" t="s">
        <v>250</v>
      </c>
      <c r="D111" s="203"/>
      <c r="E111" s="197" t="s">
        <v>228</v>
      </c>
      <c r="F111" s="197"/>
      <c r="G111" s="222">
        <f>E37</f>
        <v>0</v>
      </c>
      <c r="H111" s="222"/>
      <c r="I111" s="105">
        <v>0</v>
      </c>
      <c r="K111" s="223"/>
      <c r="L111" s="94">
        <f>IF(M111&gt;0,ROUNDDOWN(M111/$G$13,0),0)</f>
        <v>0</v>
      </c>
      <c r="M111" s="222">
        <f>G111*I111</f>
        <v>0</v>
      </c>
      <c r="N111" s="190"/>
      <c r="P111" s="196"/>
      <c r="Q111" s="244">
        <v>0</v>
      </c>
      <c r="R111" s="244">
        <v>0</v>
      </c>
      <c r="S111" s="244">
        <v>0</v>
      </c>
      <c r="T111" s="244">
        <v>0</v>
      </c>
      <c r="U111" s="244">
        <v>0</v>
      </c>
      <c r="V111" s="244">
        <v>0</v>
      </c>
      <c r="W111" s="244">
        <v>0</v>
      </c>
      <c r="X111" s="244">
        <v>0</v>
      </c>
      <c r="Y111" s="244">
        <v>0</v>
      </c>
      <c r="Z111" s="244">
        <v>0</v>
      </c>
      <c r="AA111" s="244">
        <v>0</v>
      </c>
      <c r="AB111" s="244">
        <v>0</v>
      </c>
      <c r="AC111" s="198"/>
      <c r="AD111" s="52">
        <f>SUM(Q111:AC111)</f>
        <v>0</v>
      </c>
    </row>
    <row r="112" spans="1:30" ht="15" customHeight="1" x14ac:dyDescent="0.3">
      <c r="A112" s="229"/>
      <c r="B112" s="196"/>
      <c r="C112" s="203" t="s">
        <v>251</v>
      </c>
      <c r="D112" s="203"/>
      <c r="E112" s="197" t="s">
        <v>228</v>
      </c>
      <c r="F112" s="197"/>
      <c r="G112" s="222">
        <f>E37</f>
        <v>0</v>
      </c>
      <c r="H112" s="222"/>
      <c r="I112" s="105">
        <v>0</v>
      </c>
      <c r="K112" s="223"/>
      <c r="L112" s="94">
        <f>IF(M112&gt;0,ROUNDDOWN(M112/$G$13,0),0)</f>
        <v>0</v>
      </c>
      <c r="M112" s="222">
        <f>G112*I112</f>
        <v>0</v>
      </c>
      <c r="N112" s="190"/>
      <c r="P112" s="196"/>
      <c r="Q112" s="244">
        <v>0</v>
      </c>
      <c r="R112" s="244">
        <v>0</v>
      </c>
      <c r="S112" s="244">
        <v>0</v>
      </c>
      <c r="T112" s="244">
        <v>0</v>
      </c>
      <c r="U112" s="244">
        <v>0</v>
      </c>
      <c r="V112" s="244">
        <v>0</v>
      </c>
      <c r="W112" s="244">
        <v>0</v>
      </c>
      <c r="X112" s="244">
        <v>0</v>
      </c>
      <c r="Y112" s="244">
        <v>0</v>
      </c>
      <c r="Z112" s="244">
        <v>0</v>
      </c>
      <c r="AA112" s="244">
        <v>0</v>
      </c>
      <c r="AB112" s="244">
        <v>0</v>
      </c>
      <c r="AC112" s="198"/>
      <c r="AD112" s="52">
        <f>SUM(Q112:AC112)</f>
        <v>0</v>
      </c>
    </row>
    <row r="113" spans="1:30" ht="15" customHeight="1" x14ac:dyDescent="0.3">
      <c r="A113" s="229"/>
      <c r="B113" s="196"/>
      <c r="C113" s="203" t="s">
        <v>3</v>
      </c>
      <c r="D113" s="203"/>
      <c r="E113" s="232"/>
      <c r="F113" s="232"/>
      <c r="G113" s="230"/>
      <c r="H113" s="230"/>
      <c r="I113" s="231"/>
      <c r="J113" s="231"/>
      <c r="K113" s="223"/>
      <c r="L113" s="94">
        <f>IF(M113&gt;0,ROUNDDOWN(M113/$G$13,0),0)</f>
        <v>0</v>
      </c>
      <c r="M113" s="101">
        <v>0</v>
      </c>
      <c r="N113" s="190"/>
      <c r="P113" s="196"/>
      <c r="Q113" s="244">
        <v>0</v>
      </c>
      <c r="R113" s="244">
        <v>0</v>
      </c>
      <c r="S113" s="244">
        <v>0</v>
      </c>
      <c r="T113" s="244">
        <v>0</v>
      </c>
      <c r="U113" s="244">
        <v>0</v>
      </c>
      <c r="V113" s="244">
        <v>0</v>
      </c>
      <c r="W113" s="244">
        <v>0</v>
      </c>
      <c r="X113" s="244">
        <v>0</v>
      </c>
      <c r="Y113" s="244">
        <v>0</v>
      </c>
      <c r="Z113" s="244">
        <v>0</v>
      </c>
      <c r="AA113" s="244">
        <v>0</v>
      </c>
      <c r="AB113" s="244">
        <v>0</v>
      </c>
      <c r="AC113" s="198"/>
      <c r="AD113" s="52">
        <f>SUM(Q113:AC113)</f>
        <v>0</v>
      </c>
    </row>
    <row r="114" spans="1:30" ht="5.0999999999999996" customHeight="1" thickBot="1" x14ac:dyDescent="0.35">
      <c r="A114" s="229"/>
      <c r="B114" s="196"/>
      <c r="C114" s="208"/>
      <c r="D114" s="233"/>
      <c r="E114" s="233"/>
      <c r="F114" s="233"/>
      <c r="G114" s="234"/>
      <c r="H114" s="234"/>
      <c r="I114" s="235"/>
      <c r="J114" s="235"/>
      <c r="K114" s="220"/>
      <c r="L114" s="107"/>
      <c r="M114" s="227"/>
      <c r="N114" s="190"/>
      <c r="P114" s="211"/>
      <c r="Q114" s="212"/>
      <c r="R114" s="212"/>
      <c r="S114" s="212"/>
      <c r="T114" s="212"/>
      <c r="U114" s="212"/>
      <c r="V114" s="212"/>
      <c r="W114" s="212"/>
      <c r="X114" s="212"/>
      <c r="Y114" s="212"/>
      <c r="Z114" s="212"/>
      <c r="AA114" s="212"/>
      <c r="AB114" s="212"/>
      <c r="AC114" s="213"/>
    </row>
    <row r="115" spans="1:30" ht="15" customHeight="1" thickTop="1" thickBot="1" x14ac:dyDescent="0.35">
      <c r="A115" s="229"/>
      <c r="B115" s="211"/>
      <c r="C115" s="214" t="s">
        <v>252</v>
      </c>
      <c r="D115" s="214"/>
      <c r="E115" s="212"/>
      <c r="F115" s="212"/>
      <c r="G115" s="212"/>
      <c r="H115" s="212"/>
      <c r="I115" s="212"/>
      <c r="J115" s="212"/>
      <c r="K115" s="212"/>
      <c r="L115" s="228">
        <f>SUM(L109:L112)</f>
        <v>0</v>
      </c>
      <c r="M115" s="228">
        <f>SUM(M109:M112)</f>
        <v>0</v>
      </c>
      <c r="N115" s="213"/>
    </row>
    <row r="117" spans="1:30" ht="15" customHeight="1" thickBot="1" x14ac:dyDescent="0.35">
      <c r="C117" s="199" t="s">
        <v>202</v>
      </c>
      <c r="D117" s="199"/>
    </row>
    <row r="118" spans="1:30" ht="15" customHeight="1" x14ac:dyDescent="0.3">
      <c r="A118" s="229"/>
      <c r="B118" s="193"/>
      <c r="C118" s="194"/>
      <c r="D118" s="194"/>
      <c r="E118" s="194"/>
      <c r="F118" s="194"/>
      <c r="G118" s="201" t="s">
        <v>404</v>
      </c>
      <c r="H118" s="194"/>
      <c r="I118" s="201"/>
      <c r="J118" s="201"/>
      <c r="K118" s="194"/>
      <c r="L118" s="474" t="s">
        <v>211</v>
      </c>
      <c r="M118" s="474"/>
      <c r="N118" s="195"/>
      <c r="P118" s="193"/>
      <c r="Q118" s="437" t="s">
        <v>140</v>
      </c>
      <c r="R118" s="437"/>
      <c r="S118" s="437"/>
      <c r="T118" s="437"/>
      <c r="U118" s="437"/>
      <c r="V118" s="437"/>
      <c r="W118" s="437"/>
      <c r="X118" s="437"/>
      <c r="Y118" s="437"/>
      <c r="Z118" s="437"/>
      <c r="AA118" s="437"/>
      <c r="AB118" s="437"/>
      <c r="AC118" s="195"/>
    </row>
    <row r="119" spans="1:30" ht="15" customHeight="1" x14ac:dyDescent="0.3">
      <c r="A119" s="229"/>
      <c r="B119" s="196"/>
      <c r="C119" s="202" t="s">
        <v>212</v>
      </c>
      <c r="D119" s="202"/>
      <c r="E119" s="218"/>
      <c r="F119" s="218"/>
      <c r="G119" s="206" t="s">
        <v>64</v>
      </c>
      <c r="H119" s="206"/>
      <c r="I119" s="206"/>
      <c r="J119" s="206"/>
      <c r="K119" s="221"/>
      <c r="L119" s="205" t="s">
        <v>217</v>
      </c>
      <c r="M119" s="205" t="s">
        <v>218</v>
      </c>
      <c r="N119" s="190"/>
      <c r="P119" s="196"/>
      <c r="Q119" s="204" t="s">
        <v>101</v>
      </c>
      <c r="R119" s="81" t="s">
        <v>102</v>
      </c>
      <c r="S119" s="81" t="s">
        <v>103</v>
      </c>
      <c r="T119" s="81" t="s">
        <v>104</v>
      </c>
      <c r="U119" s="81" t="s">
        <v>105</v>
      </c>
      <c r="V119" s="81" t="s">
        <v>106</v>
      </c>
      <c r="W119" s="81" t="s">
        <v>107</v>
      </c>
      <c r="X119" s="81" t="s">
        <v>108</v>
      </c>
      <c r="Y119" s="81" t="s">
        <v>109</v>
      </c>
      <c r="Z119" s="81" t="s">
        <v>110</v>
      </c>
      <c r="AA119" s="81" t="s">
        <v>111</v>
      </c>
      <c r="AB119" s="81" t="s">
        <v>112</v>
      </c>
      <c r="AC119" s="190"/>
    </row>
    <row r="120" spans="1:30" ht="5.0999999999999996" customHeight="1" x14ac:dyDescent="0.3">
      <c r="A120" s="229"/>
      <c r="B120" s="196"/>
      <c r="C120" s="203"/>
      <c r="D120" s="203"/>
      <c r="E120" s="197"/>
      <c r="F120" s="197"/>
      <c r="G120" s="191"/>
      <c r="H120" s="191"/>
      <c r="I120" s="191"/>
      <c r="J120" s="191"/>
      <c r="L120" s="191"/>
      <c r="M120" s="191"/>
      <c r="N120" s="190"/>
      <c r="P120" s="196"/>
      <c r="Q120" s="7"/>
      <c r="AC120" s="190"/>
    </row>
    <row r="121" spans="1:30" ht="15" customHeight="1" x14ac:dyDescent="0.3">
      <c r="A121" s="229"/>
      <c r="B121" s="196"/>
      <c r="C121" s="203" t="s">
        <v>328</v>
      </c>
      <c r="D121" s="203"/>
      <c r="E121" s="232"/>
      <c r="F121" s="232"/>
      <c r="G121" s="101">
        <v>0</v>
      </c>
      <c r="H121" s="230"/>
      <c r="I121" s="231"/>
      <c r="J121" s="231"/>
      <c r="K121" s="223"/>
      <c r="L121" s="94">
        <f>IF(M121&gt;0,ROUNDDOWN(M121/$G$13,0),0)</f>
        <v>0</v>
      </c>
      <c r="M121" s="236">
        <f>G121</f>
        <v>0</v>
      </c>
      <c r="N121" s="190"/>
      <c r="P121" s="196"/>
      <c r="Q121" s="244">
        <v>0</v>
      </c>
      <c r="R121" s="244">
        <v>0</v>
      </c>
      <c r="S121" s="244">
        <v>0</v>
      </c>
      <c r="T121" s="244">
        <v>0</v>
      </c>
      <c r="U121" s="244">
        <v>0</v>
      </c>
      <c r="V121" s="244">
        <v>0</v>
      </c>
      <c r="W121" s="244">
        <v>0</v>
      </c>
      <c r="X121" s="244">
        <v>0</v>
      </c>
      <c r="Y121" s="244">
        <v>0</v>
      </c>
      <c r="Z121" s="244">
        <v>0</v>
      </c>
      <c r="AA121" s="244">
        <v>0</v>
      </c>
      <c r="AB121" s="244">
        <v>0</v>
      </c>
      <c r="AC121" s="198"/>
      <c r="AD121" s="52">
        <f>SUM(Q121:AC121)</f>
        <v>0</v>
      </c>
    </row>
    <row r="122" spans="1:30" ht="15" customHeight="1" x14ac:dyDescent="0.3">
      <c r="A122" s="229"/>
      <c r="B122" s="196"/>
      <c r="C122" s="203" t="s">
        <v>403</v>
      </c>
      <c r="D122" s="203"/>
      <c r="E122" s="232"/>
      <c r="F122" s="232"/>
      <c r="G122" s="101">
        <v>0</v>
      </c>
      <c r="H122" s="230"/>
      <c r="I122" s="231"/>
      <c r="J122" s="231"/>
      <c r="K122" s="223"/>
      <c r="L122" s="94">
        <f>IF(M122&gt;0,ROUNDDOWN(M122/$G$13,0),0)</f>
        <v>0</v>
      </c>
      <c r="M122" s="236">
        <f>G122</f>
        <v>0</v>
      </c>
      <c r="N122" s="190"/>
      <c r="P122" s="196"/>
      <c r="Q122" s="244">
        <v>0</v>
      </c>
      <c r="R122" s="244">
        <v>0</v>
      </c>
      <c r="S122" s="244">
        <v>0</v>
      </c>
      <c r="T122" s="244">
        <v>0</v>
      </c>
      <c r="U122" s="244">
        <v>0</v>
      </c>
      <c r="V122" s="244">
        <v>0</v>
      </c>
      <c r="W122" s="244">
        <v>0</v>
      </c>
      <c r="X122" s="244">
        <v>0</v>
      </c>
      <c r="Y122" s="244">
        <v>0</v>
      </c>
      <c r="Z122" s="244">
        <v>0</v>
      </c>
      <c r="AA122" s="244">
        <v>0</v>
      </c>
      <c r="AB122" s="244">
        <v>0</v>
      </c>
      <c r="AC122" s="198"/>
      <c r="AD122" s="52">
        <f>SUM(Q122:AC122)</f>
        <v>0</v>
      </c>
    </row>
    <row r="123" spans="1:30" ht="15" customHeight="1" x14ac:dyDescent="0.3">
      <c r="A123" s="229"/>
      <c r="B123" s="196"/>
      <c r="C123" s="203" t="s">
        <v>3</v>
      </c>
      <c r="D123" s="203"/>
      <c r="E123" s="232"/>
      <c r="F123" s="232"/>
      <c r="G123" s="101">
        <v>0</v>
      </c>
      <c r="H123" s="230"/>
      <c r="I123" s="231"/>
      <c r="J123" s="231"/>
      <c r="K123" s="223"/>
      <c r="L123" s="94">
        <f>IF(M123&gt;0,ROUNDDOWN(M123/$G$13,0),0)</f>
        <v>0</v>
      </c>
      <c r="M123" s="236">
        <f>G123</f>
        <v>0</v>
      </c>
      <c r="N123" s="190"/>
      <c r="P123" s="196"/>
      <c r="Q123" s="244">
        <v>0</v>
      </c>
      <c r="R123" s="244">
        <v>0</v>
      </c>
      <c r="S123" s="244">
        <v>0</v>
      </c>
      <c r="T123" s="244">
        <v>0</v>
      </c>
      <c r="U123" s="244">
        <v>0</v>
      </c>
      <c r="V123" s="244">
        <v>0</v>
      </c>
      <c r="W123" s="244">
        <v>0</v>
      </c>
      <c r="X123" s="244">
        <v>0</v>
      </c>
      <c r="Y123" s="244">
        <v>0</v>
      </c>
      <c r="Z123" s="244">
        <v>0</v>
      </c>
      <c r="AA123" s="244">
        <v>0</v>
      </c>
      <c r="AB123" s="244">
        <v>0</v>
      </c>
      <c r="AC123" s="198"/>
      <c r="AD123" s="52">
        <f>SUM(Q123:AC123)</f>
        <v>0</v>
      </c>
    </row>
    <row r="124" spans="1:30" ht="5.0999999999999996" customHeight="1" thickBot="1" x14ac:dyDescent="0.35">
      <c r="A124" s="229"/>
      <c r="B124" s="196"/>
      <c r="C124" s="208"/>
      <c r="D124" s="208"/>
      <c r="E124" s="219"/>
      <c r="F124" s="219"/>
      <c r="G124" s="237"/>
      <c r="H124" s="237"/>
      <c r="I124" s="238"/>
      <c r="J124" s="238"/>
      <c r="K124" s="239"/>
      <c r="L124" s="97"/>
      <c r="M124" s="240"/>
      <c r="N124" s="190"/>
      <c r="P124" s="211"/>
      <c r="Q124" s="212"/>
      <c r="R124" s="212"/>
      <c r="S124" s="212"/>
      <c r="T124" s="212"/>
      <c r="U124" s="212"/>
      <c r="V124" s="212"/>
      <c r="W124" s="212"/>
      <c r="X124" s="212"/>
      <c r="Y124" s="212"/>
      <c r="Z124" s="212"/>
      <c r="AA124" s="212"/>
      <c r="AB124" s="212"/>
      <c r="AC124" s="213"/>
    </row>
    <row r="125" spans="1:30" ht="15" customHeight="1" thickTop="1" thickBot="1" x14ac:dyDescent="0.35">
      <c r="A125" s="229"/>
      <c r="B125" s="211"/>
      <c r="C125" s="214" t="s">
        <v>253</v>
      </c>
      <c r="D125" s="214"/>
      <c r="E125" s="212"/>
      <c r="F125" s="212"/>
      <c r="G125" s="212"/>
      <c r="H125" s="212"/>
      <c r="I125" s="212"/>
      <c r="J125" s="212"/>
      <c r="K125" s="212"/>
      <c r="L125" s="228">
        <f>SUM(L121:L124)</f>
        <v>0</v>
      </c>
      <c r="M125" s="228">
        <f>SUM(M121:M124)</f>
        <v>0</v>
      </c>
      <c r="N125" s="213"/>
    </row>
    <row r="127" spans="1:30" ht="15" customHeight="1" thickBot="1" x14ac:dyDescent="0.35">
      <c r="C127" s="199" t="s">
        <v>399</v>
      </c>
      <c r="D127" s="199"/>
    </row>
    <row r="128" spans="1:30" ht="15" customHeight="1" x14ac:dyDescent="0.3">
      <c r="B128" s="193"/>
      <c r="C128" s="194"/>
      <c r="D128" s="194"/>
      <c r="E128" s="194"/>
      <c r="F128" s="194"/>
      <c r="G128" s="201"/>
      <c r="H128" s="201"/>
      <c r="I128" s="201" t="s">
        <v>62</v>
      </c>
      <c r="J128" s="201"/>
      <c r="K128" s="194"/>
      <c r="L128" s="474" t="s">
        <v>211</v>
      </c>
      <c r="M128" s="474"/>
      <c r="N128" s="195"/>
      <c r="P128" s="193"/>
      <c r="Q128" s="437" t="s">
        <v>140</v>
      </c>
      <c r="R128" s="437"/>
      <c r="S128" s="437"/>
      <c r="T128" s="437"/>
      <c r="U128" s="437"/>
      <c r="V128" s="437"/>
      <c r="W128" s="437"/>
      <c r="X128" s="437"/>
      <c r="Y128" s="437"/>
      <c r="Z128" s="437"/>
      <c r="AA128" s="437"/>
      <c r="AB128" s="437"/>
      <c r="AC128" s="195"/>
    </row>
    <row r="129" spans="2:30" ht="15" customHeight="1" x14ac:dyDescent="0.3">
      <c r="B129" s="196"/>
      <c r="C129" s="202" t="s">
        <v>212</v>
      </c>
      <c r="D129" s="202"/>
      <c r="E129" s="218"/>
      <c r="F129" s="218"/>
      <c r="G129" s="205" t="s">
        <v>392</v>
      </c>
      <c r="H129" s="205"/>
      <c r="I129" s="205" t="s">
        <v>367</v>
      </c>
      <c r="J129" s="206"/>
      <c r="K129" s="221"/>
      <c r="L129" s="205" t="s">
        <v>217</v>
      </c>
      <c r="M129" s="205" t="s">
        <v>218</v>
      </c>
      <c r="N129" s="190"/>
      <c r="P129" s="196"/>
      <c r="Q129" s="204" t="s">
        <v>101</v>
      </c>
      <c r="R129" s="81" t="s">
        <v>102</v>
      </c>
      <c r="S129" s="81" t="s">
        <v>103</v>
      </c>
      <c r="T129" s="81" t="s">
        <v>104</v>
      </c>
      <c r="U129" s="81" t="s">
        <v>105</v>
      </c>
      <c r="V129" s="81" t="s">
        <v>106</v>
      </c>
      <c r="W129" s="81" t="s">
        <v>107</v>
      </c>
      <c r="X129" s="81" t="s">
        <v>108</v>
      </c>
      <c r="Y129" s="81" t="s">
        <v>109</v>
      </c>
      <c r="Z129" s="81" t="s">
        <v>110</v>
      </c>
      <c r="AA129" s="81" t="s">
        <v>111</v>
      </c>
      <c r="AB129" s="81" t="s">
        <v>112</v>
      </c>
      <c r="AC129" s="190"/>
    </row>
    <row r="130" spans="2:30" ht="5.0999999999999996" customHeight="1" x14ac:dyDescent="0.3">
      <c r="B130" s="196"/>
      <c r="C130" s="203"/>
      <c r="D130" s="203"/>
      <c r="E130" s="197"/>
      <c r="F130" s="197"/>
      <c r="G130" s="191"/>
      <c r="H130" s="191"/>
      <c r="I130" s="191"/>
      <c r="J130" s="191"/>
      <c r="L130" s="191"/>
      <c r="M130" s="191"/>
      <c r="N130" s="190"/>
      <c r="P130" s="196"/>
      <c r="Q130" s="7"/>
      <c r="AC130" s="190"/>
    </row>
    <row r="131" spans="2:30" ht="15" customHeight="1" x14ac:dyDescent="0.3">
      <c r="B131" s="196"/>
      <c r="C131" s="203" t="s">
        <v>401</v>
      </c>
      <c r="D131" s="203"/>
      <c r="E131" s="197"/>
      <c r="F131" s="197"/>
      <c r="G131" s="101">
        <v>0</v>
      </c>
      <c r="H131" s="191"/>
      <c r="I131" s="101">
        <v>0</v>
      </c>
      <c r="J131" s="191"/>
      <c r="L131" s="94">
        <f>IF(M131&gt;0,ROUNDDOWN(M131/$G$13,0),0)</f>
        <v>0</v>
      </c>
      <c r="M131" s="236">
        <f>G131*I131</f>
        <v>0</v>
      </c>
      <c r="N131" s="190"/>
      <c r="P131" s="196"/>
      <c r="Q131" s="244">
        <v>0</v>
      </c>
      <c r="R131" s="244">
        <v>0</v>
      </c>
      <c r="S131" s="244">
        <v>0</v>
      </c>
      <c r="T131" s="244">
        <v>0</v>
      </c>
      <c r="U131" s="244">
        <v>0</v>
      </c>
      <c r="V131" s="244">
        <v>0</v>
      </c>
      <c r="W131" s="244">
        <v>0</v>
      </c>
      <c r="X131" s="244">
        <v>0</v>
      </c>
      <c r="Y131" s="244">
        <v>0</v>
      </c>
      <c r="Z131" s="244">
        <v>0</v>
      </c>
      <c r="AA131" s="244">
        <v>0</v>
      </c>
      <c r="AB131" s="244">
        <v>0</v>
      </c>
      <c r="AC131" s="198"/>
      <c r="AD131" s="52">
        <f>SUM(Q131:AC131)</f>
        <v>0</v>
      </c>
    </row>
    <row r="132" spans="2:30" ht="15" customHeight="1" x14ac:dyDescent="0.3">
      <c r="B132" s="196"/>
      <c r="C132" s="203" t="s">
        <v>401</v>
      </c>
      <c r="D132" s="203"/>
      <c r="E132" s="197"/>
      <c r="F132" s="197"/>
      <c r="G132" s="101">
        <v>0</v>
      </c>
      <c r="H132" s="191"/>
      <c r="I132" s="101">
        <v>0</v>
      </c>
      <c r="J132" s="191"/>
      <c r="L132" s="94">
        <f>IF(M132&gt;0,ROUNDDOWN(M132/$G$13,0),0)</f>
        <v>0</v>
      </c>
      <c r="M132" s="236">
        <f>G132*I132</f>
        <v>0</v>
      </c>
      <c r="N132" s="190"/>
      <c r="P132" s="196"/>
      <c r="Q132" s="244">
        <v>0</v>
      </c>
      <c r="R132" s="244">
        <v>0</v>
      </c>
      <c r="S132" s="244">
        <v>0</v>
      </c>
      <c r="T132" s="244">
        <v>0</v>
      </c>
      <c r="U132" s="244">
        <v>0</v>
      </c>
      <c r="V132" s="244">
        <v>0</v>
      </c>
      <c r="W132" s="244">
        <v>0</v>
      </c>
      <c r="X132" s="244">
        <v>0</v>
      </c>
      <c r="Y132" s="244">
        <v>0</v>
      </c>
      <c r="Z132" s="244">
        <v>0</v>
      </c>
      <c r="AA132" s="244">
        <v>0</v>
      </c>
      <c r="AB132" s="244">
        <v>0</v>
      </c>
      <c r="AC132" s="198"/>
      <c r="AD132" s="52">
        <f>SUM(Q132:AC132)</f>
        <v>0</v>
      </c>
    </row>
    <row r="133" spans="2:30" ht="15" customHeight="1" x14ac:dyDescent="0.3">
      <c r="B133" s="196"/>
      <c r="C133" s="203" t="s">
        <v>401</v>
      </c>
      <c r="D133" s="203"/>
      <c r="E133" s="197"/>
      <c r="F133" s="197"/>
      <c r="G133" s="101">
        <v>0</v>
      </c>
      <c r="H133" s="191"/>
      <c r="I133" s="101">
        <v>0</v>
      </c>
      <c r="J133" s="191"/>
      <c r="L133" s="94">
        <f>IF(M133&gt;0,ROUNDDOWN(M133/$G$13,0),0)</f>
        <v>0</v>
      </c>
      <c r="M133" s="236">
        <f>G133*I133</f>
        <v>0</v>
      </c>
      <c r="N133" s="190"/>
      <c r="P133" s="196"/>
      <c r="Q133" s="244">
        <v>0</v>
      </c>
      <c r="R133" s="244">
        <v>0</v>
      </c>
      <c r="S133" s="244">
        <v>0</v>
      </c>
      <c r="T133" s="244">
        <v>0</v>
      </c>
      <c r="U133" s="244">
        <v>0</v>
      </c>
      <c r="V133" s="244">
        <v>0</v>
      </c>
      <c r="W133" s="244">
        <v>0</v>
      </c>
      <c r="X133" s="244">
        <v>0</v>
      </c>
      <c r="Y133" s="244">
        <v>0</v>
      </c>
      <c r="Z133" s="244">
        <v>0</v>
      </c>
      <c r="AA133" s="244">
        <v>0</v>
      </c>
      <c r="AB133" s="244">
        <v>0</v>
      </c>
      <c r="AC133" s="198"/>
      <c r="AD133" s="52">
        <f>SUM(Q133:AC133)</f>
        <v>0</v>
      </c>
    </row>
    <row r="134" spans="2:30" ht="15" customHeight="1" x14ac:dyDescent="0.3">
      <c r="B134" s="196"/>
      <c r="C134" s="203" t="s">
        <v>400</v>
      </c>
      <c r="D134" s="203"/>
      <c r="E134" s="232"/>
      <c r="F134" s="232"/>
      <c r="G134" s="101">
        <v>0</v>
      </c>
      <c r="H134" s="191"/>
      <c r="I134" s="101">
        <v>0</v>
      </c>
      <c r="J134" s="191"/>
      <c r="L134" s="94">
        <f>IF(M134&gt;0,ROUNDDOWN(M134/$G$13,0),0)</f>
        <v>0</v>
      </c>
      <c r="M134" s="236">
        <f>G134*I134</f>
        <v>0</v>
      </c>
      <c r="N134" s="190"/>
      <c r="P134" s="196"/>
      <c r="Q134" s="244">
        <v>0</v>
      </c>
      <c r="R134" s="244">
        <v>0</v>
      </c>
      <c r="S134" s="244">
        <v>0</v>
      </c>
      <c r="T134" s="244">
        <v>0</v>
      </c>
      <c r="U134" s="244">
        <v>0</v>
      </c>
      <c r="V134" s="244">
        <v>0</v>
      </c>
      <c r="W134" s="244">
        <v>0</v>
      </c>
      <c r="X134" s="244">
        <v>0</v>
      </c>
      <c r="Y134" s="244">
        <v>0</v>
      </c>
      <c r="Z134" s="244">
        <v>0</v>
      </c>
      <c r="AA134" s="244">
        <v>0</v>
      </c>
      <c r="AB134" s="244">
        <v>0</v>
      </c>
      <c r="AC134" s="198"/>
      <c r="AD134" s="52">
        <f>SUM(Q134:AC134)</f>
        <v>0</v>
      </c>
    </row>
    <row r="135" spans="2:30" ht="15" customHeight="1" x14ac:dyDescent="0.3">
      <c r="B135" s="196"/>
      <c r="C135" s="203" t="s">
        <v>400</v>
      </c>
      <c r="D135" s="203"/>
      <c r="E135" s="232"/>
      <c r="F135" s="232"/>
      <c r="G135" s="101">
        <v>0</v>
      </c>
      <c r="H135" s="191"/>
      <c r="I135" s="101">
        <v>0</v>
      </c>
      <c r="J135" s="191"/>
      <c r="L135" s="94">
        <f>IF(M135&gt;0,ROUNDDOWN(M135/$G$13,0),0)</f>
        <v>0</v>
      </c>
      <c r="M135" s="236">
        <f>G135*I135</f>
        <v>0</v>
      </c>
      <c r="N135" s="190"/>
      <c r="P135" s="196"/>
      <c r="Q135" s="244">
        <v>0</v>
      </c>
      <c r="R135" s="244">
        <v>0</v>
      </c>
      <c r="S135" s="244">
        <v>0</v>
      </c>
      <c r="T135" s="244">
        <v>0</v>
      </c>
      <c r="U135" s="244">
        <v>0</v>
      </c>
      <c r="V135" s="244">
        <v>0</v>
      </c>
      <c r="W135" s="244">
        <v>0</v>
      </c>
      <c r="X135" s="244">
        <v>0</v>
      </c>
      <c r="Y135" s="244">
        <v>0</v>
      </c>
      <c r="Z135" s="244">
        <v>0</v>
      </c>
      <c r="AA135" s="244">
        <v>0</v>
      </c>
      <c r="AB135" s="244">
        <v>0</v>
      </c>
      <c r="AC135" s="198"/>
      <c r="AD135" s="52">
        <f>SUM(Q135:AC135)</f>
        <v>0</v>
      </c>
    </row>
    <row r="136" spans="2:30" ht="5.0999999999999996" customHeight="1" thickBot="1" x14ac:dyDescent="0.35">
      <c r="B136" s="196"/>
      <c r="C136" s="208"/>
      <c r="D136" s="208"/>
      <c r="E136" s="219"/>
      <c r="F136" s="219"/>
      <c r="G136" s="237"/>
      <c r="H136" s="237"/>
      <c r="I136" s="238"/>
      <c r="J136" s="238"/>
      <c r="K136" s="239"/>
      <c r="L136" s="97"/>
      <c r="M136" s="240"/>
      <c r="N136" s="190"/>
      <c r="P136" s="211"/>
      <c r="Q136" s="212"/>
      <c r="R136" s="212"/>
      <c r="S136" s="212"/>
      <c r="T136" s="212"/>
      <c r="U136" s="212"/>
      <c r="V136" s="212"/>
      <c r="W136" s="212"/>
      <c r="X136" s="212"/>
      <c r="Y136" s="212"/>
      <c r="Z136" s="212"/>
      <c r="AA136" s="212"/>
      <c r="AB136" s="212"/>
      <c r="AC136" s="213"/>
    </row>
    <row r="137" spans="2:30" ht="15" customHeight="1" thickTop="1" thickBot="1" x14ac:dyDescent="0.35">
      <c r="B137" s="211"/>
      <c r="C137" s="214" t="s">
        <v>253</v>
      </c>
      <c r="D137" s="214"/>
      <c r="E137" s="212"/>
      <c r="F137" s="212"/>
      <c r="G137" s="212"/>
      <c r="H137" s="212"/>
      <c r="I137" s="212"/>
      <c r="J137" s="212"/>
      <c r="K137" s="212"/>
      <c r="L137" s="228">
        <f>SUM(L131:L136)</f>
        <v>0</v>
      </c>
      <c r="M137" s="228">
        <f>SUM(M131:M136)</f>
        <v>0</v>
      </c>
      <c r="N137" s="213"/>
    </row>
    <row r="139" spans="2:30" ht="15" customHeight="1" thickBot="1" x14ac:dyDescent="0.35">
      <c r="C139" s="199" t="s">
        <v>3</v>
      </c>
      <c r="D139" s="199"/>
    </row>
    <row r="140" spans="2:30" ht="15" customHeight="1" x14ac:dyDescent="0.3">
      <c r="B140" s="193"/>
      <c r="C140" s="194"/>
      <c r="D140" s="194"/>
      <c r="E140" s="194"/>
      <c r="F140" s="194"/>
      <c r="G140" s="201"/>
      <c r="H140" s="201"/>
      <c r="I140" s="201" t="s">
        <v>62</v>
      </c>
      <c r="J140" s="201"/>
      <c r="K140" s="194"/>
      <c r="L140" s="474" t="s">
        <v>211</v>
      </c>
      <c r="M140" s="474"/>
      <c r="N140" s="195"/>
      <c r="P140" s="193"/>
      <c r="Q140" s="437" t="s">
        <v>140</v>
      </c>
      <c r="R140" s="437"/>
      <c r="S140" s="437"/>
      <c r="T140" s="437"/>
      <c r="U140" s="437"/>
      <c r="V140" s="437"/>
      <c r="W140" s="437"/>
      <c r="X140" s="437"/>
      <c r="Y140" s="437"/>
      <c r="Z140" s="437"/>
      <c r="AA140" s="437"/>
      <c r="AB140" s="437"/>
      <c r="AC140" s="195"/>
    </row>
    <row r="141" spans="2:30" ht="15" customHeight="1" x14ac:dyDescent="0.3">
      <c r="B141" s="196"/>
      <c r="C141" s="202" t="s">
        <v>212</v>
      </c>
      <c r="D141" s="202"/>
      <c r="E141" s="218"/>
      <c r="F141" s="218"/>
      <c r="G141" s="205" t="s">
        <v>392</v>
      </c>
      <c r="H141" s="205"/>
      <c r="I141" s="205" t="s">
        <v>367</v>
      </c>
      <c r="J141" s="206"/>
      <c r="K141" s="221"/>
      <c r="L141" s="205" t="s">
        <v>217</v>
      </c>
      <c r="M141" s="205" t="s">
        <v>218</v>
      </c>
      <c r="N141" s="190"/>
      <c r="P141" s="196"/>
      <c r="Q141" s="204" t="s">
        <v>101</v>
      </c>
      <c r="R141" s="81" t="s">
        <v>102</v>
      </c>
      <c r="S141" s="81" t="s">
        <v>103</v>
      </c>
      <c r="T141" s="81" t="s">
        <v>104</v>
      </c>
      <c r="U141" s="81" t="s">
        <v>105</v>
      </c>
      <c r="V141" s="81" t="s">
        <v>106</v>
      </c>
      <c r="W141" s="81" t="s">
        <v>107</v>
      </c>
      <c r="X141" s="81" t="s">
        <v>108</v>
      </c>
      <c r="Y141" s="81" t="s">
        <v>109</v>
      </c>
      <c r="Z141" s="81" t="s">
        <v>110</v>
      </c>
      <c r="AA141" s="81" t="s">
        <v>111</v>
      </c>
      <c r="AB141" s="81" t="s">
        <v>112</v>
      </c>
      <c r="AC141" s="190"/>
    </row>
    <row r="142" spans="2:30" ht="5.0999999999999996" customHeight="1" x14ac:dyDescent="0.3">
      <c r="B142" s="196"/>
      <c r="C142" s="203"/>
      <c r="D142" s="203"/>
      <c r="E142" s="197"/>
      <c r="F142" s="197"/>
      <c r="G142" s="191"/>
      <c r="H142" s="191"/>
      <c r="I142" s="191"/>
      <c r="J142" s="191"/>
      <c r="L142" s="191"/>
      <c r="M142" s="191"/>
      <c r="N142" s="190"/>
      <c r="P142" s="196"/>
      <c r="Q142" s="7"/>
      <c r="AC142" s="190"/>
    </row>
    <row r="143" spans="2:30" ht="15" customHeight="1" x14ac:dyDescent="0.3">
      <c r="B143" s="196"/>
      <c r="C143" s="203" t="s">
        <v>167</v>
      </c>
      <c r="D143" s="203"/>
      <c r="E143" s="197"/>
      <c r="F143" s="197"/>
      <c r="G143" s="101">
        <v>0</v>
      </c>
      <c r="H143" s="191"/>
      <c r="I143" s="101">
        <v>0</v>
      </c>
      <c r="J143" s="191"/>
      <c r="L143" s="94">
        <f>IF(M143&gt;0,ROUNDDOWN(M143/$G$13,0),0)</f>
        <v>0</v>
      </c>
      <c r="M143" s="236">
        <f>G143*I143</f>
        <v>0</v>
      </c>
      <c r="N143" s="190"/>
      <c r="P143" s="196"/>
      <c r="Q143" s="244">
        <v>0</v>
      </c>
      <c r="R143" s="244">
        <v>0</v>
      </c>
      <c r="S143" s="244">
        <v>0</v>
      </c>
      <c r="T143" s="244">
        <v>0</v>
      </c>
      <c r="U143" s="244">
        <v>0</v>
      </c>
      <c r="V143" s="244">
        <v>0</v>
      </c>
      <c r="W143" s="244">
        <v>0</v>
      </c>
      <c r="X143" s="244">
        <v>0</v>
      </c>
      <c r="Y143" s="244">
        <v>0</v>
      </c>
      <c r="Z143" s="244">
        <v>0</v>
      </c>
      <c r="AA143" s="244">
        <v>0</v>
      </c>
      <c r="AB143" s="244">
        <v>0</v>
      </c>
      <c r="AC143" s="198"/>
      <c r="AD143" s="52">
        <f>SUM(Q143:AC143)</f>
        <v>0</v>
      </c>
    </row>
    <row r="144" spans="2:30" ht="15" customHeight="1" x14ac:dyDescent="0.3">
      <c r="B144" s="196"/>
      <c r="C144" s="471" t="s">
        <v>3</v>
      </c>
      <c r="D144" s="472"/>
      <c r="E144" s="473"/>
      <c r="F144" s="197"/>
      <c r="J144" s="191"/>
      <c r="L144" s="94">
        <f>IF(M144&gt;0,ROUNDDOWN(M144/$G$13,0),0)</f>
        <v>0</v>
      </c>
      <c r="M144" s="101">
        <v>0</v>
      </c>
      <c r="N144" s="190"/>
      <c r="P144" s="196"/>
      <c r="Q144" s="244">
        <v>0</v>
      </c>
      <c r="R144" s="244">
        <v>0</v>
      </c>
      <c r="S144" s="244">
        <v>0</v>
      </c>
      <c r="T144" s="244">
        <v>0</v>
      </c>
      <c r="U144" s="244">
        <v>0</v>
      </c>
      <c r="V144" s="244">
        <v>0</v>
      </c>
      <c r="W144" s="244">
        <v>0</v>
      </c>
      <c r="X144" s="244">
        <v>0</v>
      </c>
      <c r="Y144" s="244">
        <v>0</v>
      </c>
      <c r="Z144" s="244">
        <v>0</v>
      </c>
      <c r="AA144" s="244">
        <v>0</v>
      </c>
      <c r="AB144" s="244">
        <v>0</v>
      </c>
      <c r="AC144" s="198"/>
      <c r="AD144" s="52">
        <f>SUM(Q144:AC144)</f>
        <v>0</v>
      </c>
    </row>
    <row r="145" spans="2:30" ht="15" customHeight="1" x14ac:dyDescent="0.3">
      <c r="B145" s="196"/>
      <c r="C145" s="471" t="s">
        <v>3</v>
      </c>
      <c r="D145" s="472"/>
      <c r="E145" s="473"/>
      <c r="F145" s="197"/>
      <c r="J145" s="191"/>
      <c r="L145" s="94">
        <f>IF(M145&gt;0,ROUNDDOWN(M145/$G$13,0),0)</f>
        <v>0</v>
      </c>
      <c r="M145" s="101">
        <v>0</v>
      </c>
      <c r="N145" s="190"/>
      <c r="P145" s="196"/>
      <c r="Q145" s="244">
        <v>0</v>
      </c>
      <c r="R145" s="244">
        <v>0</v>
      </c>
      <c r="S145" s="244">
        <v>0</v>
      </c>
      <c r="T145" s="244">
        <v>0</v>
      </c>
      <c r="U145" s="244">
        <v>0</v>
      </c>
      <c r="V145" s="244">
        <v>0</v>
      </c>
      <c r="W145" s="244">
        <v>0</v>
      </c>
      <c r="X145" s="244">
        <v>0</v>
      </c>
      <c r="Y145" s="244">
        <v>0</v>
      </c>
      <c r="Z145" s="244">
        <v>0</v>
      </c>
      <c r="AA145" s="244">
        <v>0</v>
      </c>
      <c r="AB145" s="244">
        <v>0</v>
      </c>
      <c r="AC145" s="198"/>
      <c r="AD145" s="52">
        <f>SUM(Q145:AC145)</f>
        <v>0</v>
      </c>
    </row>
    <row r="146" spans="2:30" ht="15" customHeight="1" x14ac:dyDescent="0.3">
      <c r="B146" s="196"/>
      <c r="C146" s="471" t="s">
        <v>3</v>
      </c>
      <c r="D146" s="472"/>
      <c r="E146" s="473"/>
      <c r="F146" s="197"/>
      <c r="J146" s="191"/>
      <c r="L146" s="94">
        <f>IF(M146&gt;0,ROUNDDOWN(M146/$G$13,0),0)</f>
        <v>0</v>
      </c>
      <c r="M146" s="101">
        <v>0</v>
      </c>
      <c r="N146" s="190"/>
      <c r="P146" s="196"/>
      <c r="Q146" s="244">
        <v>0</v>
      </c>
      <c r="R146" s="244">
        <v>0</v>
      </c>
      <c r="S146" s="244">
        <v>0</v>
      </c>
      <c r="T146" s="244">
        <v>0</v>
      </c>
      <c r="U146" s="244">
        <v>0</v>
      </c>
      <c r="V146" s="244">
        <v>0</v>
      </c>
      <c r="W146" s="244">
        <v>0</v>
      </c>
      <c r="X146" s="244">
        <v>0</v>
      </c>
      <c r="Y146" s="244">
        <v>0</v>
      </c>
      <c r="Z146" s="244">
        <v>0</v>
      </c>
      <c r="AA146" s="244">
        <v>0</v>
      </c>
      <c r="AB146" s="244">
        <v>0</v>
      </c>
      <c r="AC146" s="198"/>
      <c r="AD146" s="52">
        <f>SUM(Q146:AC146)</f>
        <v>0</v>
      </c>
    </row>
    <row r="147" spans="2:30" ht="15" customHeight="1" x14ac:dyDescent="0.3">
      <c r="B147" s="196"/>
      <c r="C147" s="471" t="s">
        <v>3</v>
      </c>
      <c r="D147" s="472"/>
      <c r="E147" s="473"/>
      <c r="F147" s="197"/>
      <c r="J147" s="191"/>
      <c r="L147" s="94">
        <f>IF(M147&gt;0,ROUNDDOWN(M147/$G$13,0),0)</f>
        <v>0</v>
      </c>
      <c r="M147" s="101">
        <v>0</v>
      </c>
      <c r="N147" s="190"/>
      <c r="P147" s="196"/>
      <c r="Q147" s="244">
        <v>0</v>
      </c>
      <c r="R147" s="244">
        <v>0</v>
      </c>
      <c r="S147" s="244">
        <v>0</v>
      </c>
      <c r="T147" s="244">
        <v>0</v>
      </c>
      <c r="U147" s="244">
        <v>0</v>
      </c>
      <c r="V147" s="244">
        <v>0</v>
      </c>
      <c r="W147" s="244">
        <v>0</v>
      </c>
      <c r="X147" s="244">
        <v>0</v>
      </c>
      <c r="Y147" s="244">
        <v>0</v>
      </c>
      <c r="Z147" s="244">
        <v>0</v>
      </c>
      <c r="AA147" s="244">
        <v>0</v>
      </c>
      <c r="AB147" s="244">
        <v>0</v>
      </c>
      <c r="AC147" s="198"/>
      <c r="AD147" s="52">
        <f>SUM(Q147:AC147)</f>
        <v>0</v>
      </c>
    </row>
    <row r="148" spans="2:30" ht="5.0999999999999996" customHeight="1" thickBot="1" x14ac:dyDescent="0.35">
      <c r="B148" s="196"/>
      <c r="C148" s="208"/>
      <c r="D148" s="208"/>
      <c r="E148" s="219"/>
      <c r="F148" s="219"/>
      <c r="G148" s="237"/>
      <c r="H148" s="237"/>
      <c r="I148" s="238"/>
      <c r="J148" s="238"/>
      <c r="K148" s="239"/>
      <c r="L148" s="97"/>
      <c r="M148" s="240"/>
      <c r="N148" s="190"/>
      <c r="P148" s="211"/>
      <c r="Q148" s="212"/>
      <c r="R148" s="212"/>
      <c r="S148" s="212"/>
      <c r="T148" s="212"/>
      <c r="U148" s="212"/>
      <c r="V148" s="212"/>
      <c r="W148" s="212"/>
      <c r="X148" s="212"/>
      <c r="Y148" s="212"/>
      <c r="Z148" s="212"/>
      <c r="AA148" s="212"/>
      <c r="AB148" s="212"/>
      <c r="AC148" s="213"/>
    </row>
    <row r="149" spans="2:30" ht="15" customHeight="1" thickTop="1" thickBot="1" x14ac:dyDescent="0.35">
      <c r="B149" s="211"/>
      <c r="C149" s="214" t="s">
        <v>253</v>
      </c>
      <c r="D149" s="214"/>
      <c r="E149" s="212"/>
      <c r="F149" s="212"/>
      <c r="G149" s="212"/>
      <c r="H149" s="212"/>
      <c r="I149" s="212"/>
      <c r="J149" s="212"/>
      <c r="K149" s="212"/>
      <c r="L149" s="228">
        <f>SUM(L143:L148)</f>
        <v>0</v>
      </c>
      <c r="M149" s="228">
        <f>SUM(M143:M148)</f>
        <v>0</v>
      </c>
      <c r="N149" s="213"/>
    </row>
  </sheetData>
  <sheetProtection algorithmName="SHA-512" hashValue="cdW6eqeIhk25tm+kwRHI25Duclr05k4HAcB7pt0stO8Hq1bjitJ17EjKQ30TS8Ma6GseCZRYMAAERqdqbwQdlw==" saltValue="OdAO4Hatk5X9fENQNfYTMw==" spinCount="100000" sheet="1" objects="1" scenarios="1"/>
  <mergeCells count="38">
    <mergeCell ref="Q118:AB118"/>
    <mergeCell ref="C2:F2"/>
    <mergeCell ref="H4:L4"/>
    <mergeCell ref="C6:M7"/>
    <mergeCell ref="AD17:AD20"/>
    <mergeCell ref="L95:M95"/>
    <mergeCell ref="I18:L18"/>
    <mergeCell ref="C10:I10"/>
    <mergeCell ref="L41:M41"/>
    <mergeCell ref="L54:M54"/>
    <mergeCell ref="L68:M68"/>
    <mergeCell ref="Q26:AB26"/>
    <mergeCell ref="K12:M12"/>
    <mergeCell ref="I13:L13"/>
    <mergeCell ref="I14:L14"/>
    <mergeCell ref="I15:L15"/>
    <mergeCell ref="I19:L19"/>
    <mergeCell ref="I20:L20"/>
    <mergeCell ref="K26:M26"/>
    <mergeCell ref="Q54:AB54"/>
    <mergeCell ref="Q68:AB68"/>
    <mergeCell ref="Q41:AB41"/>
    <mergeCell ref="I16:L16"/>
    <mergeCell ref="I17:L17"/>
    <mergeCell ref="C147:E147"/>
    <mergeCell ref="L140:M140"/>
    <mergeCell ref="Q140:AB140"/>
    <mergeCell ref="C144:E144"/>
    <mergeCell ref="C145:E145"/>
    <mergeCell ref="C146:E146"/>
    <mergeCell ref="L80:M80"/>
    <mergeCell ref="L118:M118"/>
    <mergeCell ref="L106:M106"/>
    <mergeCell ref="Q80:AB80"/>
    <mergeCell ref="Q95:AB95"/>
    <mergeCell ref="L128:M128"/>
    <mergeCell ref="Q128:AB128"/>
    <mergeCell ref="Q106:AB106"/>
  </mergeCells>
  <printOptions horizontalCentered="1"/>
  <pageMargins left="0.5" right="0.5" top="0.5" bottom="0.5" header="0" footer="0"/>
  <pageSetup scale="76" orientation="landscape" r:id="rId1"/>
  <headerFooter alignWithMargins="0"/>
  <rowBreaks count="2" manualBreakCount="2">
    <brk id="51" min="1" max="28" man="1"/>
    <brk id="103" min="1" max="28" man="1"/>
  </rowBreaks>
  <ignoredErrors>
    <ignoredError sqref="M16"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CD1FE1D1-63BB-487F-80E3-A4DF05287AC3}">
          <x14:formula1>
            <xm:f>Data!$D$28:$D$34</xm:f>
          </x14:formula1>
          <xm:sqref>C59:C63</xm:sqref>
        </x14:dataValidation>
        <x14:dataValidation type="list" allowBlank="1" showInputMessage="1" showErrorMessage="1" xr:uid="{2E10A2F1-DBD7-4855-BCE9-BE7B46492BB5}">
          <x14:formula1>
            <xm:f>Data!$D$37:$D$43</xm:f>
          </x14:formula1>
          <xm:sqref>E59:E63</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AE84"/>
  <sheetViews>
    <sheetView showGridLines="0" showRowColHeaders="0" zoomScaleNormal="100" workbookViewId="0">
      <selection activeCell="J11" sqref="J11"/>
    </sheetView>
  </sheetViews>
  <sheetFormatPr defaultColWidth="9.109375" defaultRowHeight="15" customHeight="1" x14ac:dyDescent="0.3"/>
  <cols>
    <col min="1" max="1" width="4.6640625" style="1" customWidth="1"/>
    <col min="2" max="2" width="0.88671875" style="1" customWidth="1"/>
    <col min="3" max="3" width="8.6640625" style="1" customWidth="1"/>
    <col min="4" max="4" width="10.6640625" style="1" customWidth="1"/>
    <col min="5" max="8" width="8.6640625" style="1" customWidth="1"/>
    <col min="9" max="9" width="9.6640625" style="1" customWidth="1"/>
    <col min="10" max="11" width="8.6640625" style="1" customWidth="1"/>
    <col min="12" max="12" width="0.88671875" style="1" customWidth="1"/>
    <col min="13" max="29" width="9.109375" style="1"/>
    <col min="30" max="30" width="20.6640625" style="1" customWidth="1"/>
    <col min="31" max="31" width="10.6640625" style="1" customWidth="1"/>
    <col min="32" max="16384" width="9.109375" style="1"/>
  </cols>
  <sheetData>
    <row r="2" spans="2:12" ht="78" customHeight="1" x14ac:dyDescent="0.3"/>
    <row r="3" spans="2:12" ht="20.100000000000001" customHeight="1" x14ac:dyDescent="0.3">
      <c r="C3" s="456" t="s">
        <v>483</v>
      </c>
      <c r="D3" s="456"/>
      <c r="E3" s="456"/>
      <c r="F3" s="456"/>
      <c r="G3" s="456"/>
      <c r="H3" s="456"/>
      <c r="I3" s="456"/>
      <c r="J3" s="456"/>
      <c r="K3" s="456"/>
    </row>
    <row r="4" spans="2:12" ht="15" customHeight="1" x14ac:dyDescent="0.3">
      <c r="C4" s="456" t="str">
        <f>'Basic Information'!$D$6</f>
        <v>Region of State</v>
      </c>
      <c r="D4" s="456"/>
      <c r="E4" s="456"/>
      <c r="F4" s="456"/>
      <c r="G4" s="456"/>
      <c r="H4" s="456"/>
      <c r="I4" s="456"/>
      <c r="J4" s="456"/>
      <c r="K4" s="456"/>
    </row>
    <row r="6" spans="2:12" ht="20.100000000000001" customHeight="1" x14ac:dyDescent="0.3">
      <c r="C6" s="461" t="str">
        <f>'Basic Information'!D20</f>
        <v>Cow-Calf</v>
      </c>
      <c r="D6" s="461"/>
      <c r="E6" s="461"/>
      <c r="F6" s="385">
        <f>'LS 1 - Input'!G13</f>
        <v>0</v>
      </c>
      <c r="G6" s="386" t="s">
        <v>565</v>
      </c>
      <c r="H6" s="387"/>
      <c r="J6" s="292"/>
      <c r="K6" s="388">
        <f>'Basic Information'!$D$4</f>
        <v>2023</v>
      </c>
    </row>
    <row r="7" spans="2:12" ht="15" customHeight="1" x14ac:dyDescent="0.3">
      <c r="B7" s="458" t="s">
        <v>470</v>
      </c>
      <c r="C7" s="458"/>
      <c r="D7" s="458"/>
      <c r="E7" s="458"/>
      <c r="F7" s="458"/>
      <c r="G7" s="458"/>
      <c r="H7" s="458"/>
      <c r="I7" s="458"/>
      <c r="J7" s="458"/>
      <c r="K7" s="458"/>
      <c r="L7" s="458"/>
    </row>
    <row r="8" spans="2:12" ht="15" customHeight="1" x14ac:dyDescent="0.3">
      <c r="C8" s="298"/>
      <c r="D8" s="298"/>
      <c r="E8" s="298"/>
      <c r="F8" s="298"/>
      <c r="G8" s="302" t="s">
        <v>141</v>
      </c>
      <c r="I8" s="459" t="s">
        <v>0</v>
      </c>
      <c r="J8" s="459"/>
      <c r="K8" s="459"/>
    </row>
    <row r="9" spans="2:12" ht="15" customHeight="1" x14ac:dyDescent="0.3">
      <c r="C9" s="298"/>
      <c r="D9" s="298"/>
      <c r="E9" s="298"/>
      <c r="F9" s="298"/>
      <c r="G9" s="302" t="s">
        <v>523</v>
      </c>
      <c r="I9" s="329"/>
      <c r="J9" s="302" t="s">
        <v>521</v>
      </c>
      <c r="K9" s="302" t="s">
        <v>539</v>
      </c>
    </row>
    <row r="10" spans="2:12" ht="15" customHeight="1" thickBot="1" x14ac:dyDescent="0.35">
      <c r="C10" s="266" t="s">
        <v>485</v>
      </c>
      <c r="D10" s="266"/>
      <c r="E10" s="266"/>
      <c r="F10" s="266"/>
      <c r="G10" s="300" t="s">
        <v>499</v>
      </c>
      <c r="H10" s="266"/>
      <c r="I10" s="300" t="s">
        <v>141</v>
      </c>
      <c r="J10" s="300" t="s">
        <v>522</v>
      </c>
      <c r="K10" s="300" t="s">
        <v>540</v>
      </c>
    </row>
    <row r="11" spans="2:12" ht="15" customHeight="1" x14ac:dyDescent="0.3">
      <c r="C11" s="309" t="s">
        <v>369</v>
      </c>
      <c r="D11" s="309"/>
      <c r="E11" s="309"/>
      <c r="F11" s="309"/>
      <c r="G11" s="303">
        <f>'LS 1 - Input'!E29</f>
        <v>0</v>
      </c>
      <c r="I11" s="303">
        <f>'LS 1 - Input'!K29</f>
        <v>0</v>
      </c>
      <c r="J11" s="304">
        <f>IF(I11&gt;0,I11/'LS 1 - Input'!$M$13,0)</f>
        <v>0</v>
      </c>
      <c r="K11" s="304">
        <f>IF(I11&gt;0,I11/'LS 1 - Input'!$G$13,0)</f>
        <v>0</v>
      </c>
    </row>
    <row r="12" spans="2:12" ht="15" customHeight="1" x14ac:dyDescent="0.3">
      <c r="C12" s="305" t="s">
        <v>370</v>
      </c>
      <c r="D12" s="305"/>
      <c r="E12" s="305"/>
      <c r="F12" s="328"/>
      <c r="G12" s="303">
        <f>'LS 1 - Input'!E30</f>
        <v>0</v>
      </c>
      <c r="I12" s="303">
        <f>'LS 1 - Input'!K30</f>
        <v>0</v>
      </c>
      <c r="J12" s="304">
        <f>IF(I12&gt;0,I12/'LS 1 - Input'!$M$13,0)</f>
        <v>0</v>
      </c>
      <c r="K12" s="304">
        <f>IF(I12&gt;0,I12/'LS 1 - Input'!$G$13,0)</f>
        <v>0</v>
      </c>
    </row>
    <row r="13" spans="2:12" ht="15" customHeight="1" x14ac:dyDescent="0.3">
      <c r="C13" s="305" t="s">
        <v>371</v>
      </c>
      <c r="D13" s="305"/>
      <c r="E13" s="305"/>
      <c r="F13" s="305"/>
      <c r="G13" s="303">
        <f>'LS 1 - Input'!E31</f>
        <v>0</v>
      </c>
      <c r="I13" s="303">
        <f>'LS 1 - Input'!K31</f>
        <v>0</v>
      </c>
      <c r="J13" s="304">
        <f>IF(I13&gt;0,I13/'LS 1 - Input'!$M$13,0)</f>
        <v>0</v>
      </c>
      <c r="K13" s="304">
        <f>IF(I13&gt;0,I13/'LS 1 - Input'!$G$13,0)</f>
        <v>0</v>
      </c>
    </row>
    <row r="14" spans="2:12" ht="15" customHeight="1" x14ac:dyDescent="0.3">
      <c r="C14" s="305" t="s">
        <v>516</v>
      </c>
      <c r="D14" s="305"/>
      <c r="E14" s="305"/>
      <c r="F14" s="305"/>
      <c r="G14" s="303">
        <f>'LS 1 - Input'!E32+'LS 1 - Input'!E33</f>
        <v>0</v>
      </c>
      <c r="I14" s="303">
        <f>'LS 1 - Input'!K32+'LS 1 - Input'!K33</f>
        <v>0</v>
      </c>
      <c r="J14" s="304">
        <f>IF(I14&gt;0,I14/'LS 1 - Input'!$M$13,0)</f>
        <v>0</v>
      </c>
      <c r="K14" s="304">
        <f>IF(I14&gt;0,I14/'LS 1 - Input'!$G$13,0)</f>
        <v>0</v>
      </c>
    </row>
    <row r="15" spans="2:12" ht="15" customHeight="1" x14ac:dyDescent="0.3">
      <c r="C15" s="466" t="s">
        <v>3</v>
      </c>
      <c r="D15" s="466"/>
      <c r="E15" s="305"/>
      <c r="F15" s="305"/>
      <c r="G15" s="303"/>
      <c r="I15" s="303">
        <f>'LS 1 - Input'!K34</f>
        <v>0</v>
      </c>
      <c r="J15" s="304">
        <f>IF(I15&gt;0,I15/'LS 1 - Input'!$M$13,0)</f>
        <v>0</v>
      </c>
      <c r="K15" s="304">
        <f>IF(I15&gt;0,I15/'LS 1 - Input'!$G$13,0)</f>
        <v>0</v>
      </c>
    </row>
    <row r="16" spans="2:12" ht="15" customHeight="1" x14ac:dyDescent="0.3">
      <c r="C16" s="305" t="s">
        <v>398</v>
      </c>
      <c r="D16" s="305"/>
      <c r="E16" s="305"/>
      <c r="F16" s="305"/>
      <c r="G16" s="288"/>
      <c r="H16" s="281"/>
      <c r="I16" s="303">
        <f>'LS 1 - Input'!K35</f>
        <v>0</v>
      </c>
      <c r="J16" s="304">
        <f>IF(I16&gt;0,I16/'LS 1 - Input'!$M$13,0)</f>
        <v>0</v>
      </c>
      <c r="K16" s="304">
        <f>IF(I16&gt;0,I16/'LS 1 - Input'!$G$13,0)</f>
        <v>0</v>
      </c>
    </row>
    <row r="17" spans="2:12" ht="5.0999999999999996" customHeight="1" thickBot="1" x14ac:dyDescent="0.35">
      <c r="C17" s="269"/>
      <c r="D17" s="269"/>
      <c r="E17" s="269"/>
      <c r="F17" s="269"/>
      <c r="G17" s="270"/>
      <c r="H17" s="271"/>
      <c r="I17" s="272"/>
      <c r="J17" s="273"/>
      <c r="K17" s="271"/>
    </row>
    <row r="18" spans="2:12" ht="15" customHeight="1" thickTop="1" x14ac:dyDescent="0.3">
      <c r="C18" s="308" t="s">
        <v>472</v>
      </c>
      <c r="D18" s="308"/>
      <c r="E18" s="308"/>
      <c r="F18" s="308"/>
      <c r="G18" s="274"/>
      <c r="H18" s="275"/>
      <c r="I18" s="276">
        <f>SUM(I11:I17)</f>
        <v>0</v>
      </c>
      <c r="J18" s="276">
        <f>SUM(J11:J17)</f>
        <v>0</v>
      </c>
      <c r="K18" s="276">
        <f>SUM(K11:K17)</f>
        <v>0</v>
      </c>
    </row>
    <row r="19" spans="2:12" ht="10.050000000000001" customHeight="1" x14ac:dyDescent="0.3">
      <c r="C19" s="277"/>
      <c r="D19" s="277"/>
      <c r="E19" s="277"/>
      <c r="F19" s="277"/>
      <c r="G19" s="267"/>
      <c r="H19" s="264"/>
      <c r="I19" s="264"/>
      <c r="J19" s="268"/>
      <c r="K19" s="268"/>
    </row>
    <row r="20" spans="2:12" ht="15" customHeight="1" x14ac:dyDescent="0.3">
      <c r="B20" s="458" t="s">
        <v>473</v>
      </c>
      <c r="C20" s="458"/>
      <c r="D20" s="458"/>
      <c r="E20" s="458"/>
      <c r="F20" s="458"/>
      <c r="G20" s="458"/>
      <c r="H20" s="458"/>
      <c r="I20" s="458"/>
      <c r="J20" s="458"/>
      <c r="K20" s="458"/>
      <c r="L20" s="458"/>
    </row>
    <row r="21" spans="2:12" ht="15" customHeight="1" x14ac:dyDescent="0.3">
      <c r="C21" s="264"/>
      <c r="D21" s="264"/>
      <c r="E21" s="264"/>
      <c r="F21" s="264"/>
      <c r="I21" s="459" t="s">
        <v>486</v>
      </c>
      <c r="J21" s="459"/>
      <c r="K21" s="459"/>
    </row>
    <row r="22" spans="2:12" ht="15" customHeight="1" x14ac:dyDescent="0.3">
      <c r="C22" s="264"/>
      <c r="D22" s="264"/>
      <c r="E22" s="264"/>
      <c r="F22" s="264"/>
      <c r="I22" s="329"/>
      <c r="J22" s="302" t="s">
        <v>521</v>
      </c>
      <c r="K22" s="302" t="s">
        <v>539</v>
      </c>
    </row>
    <row r="23" spans="2:12" ht="15" customHeight="1" thickBot="1" x14ac:dyDescent="0.35">
      <c r="C23" s="279" t="s">
        <v>517</v>
      </c>
      <c r="D23" s="279"/>
      <c r="E23" s="279"/>
      <c r="F23" s="279"/>
      <c r="G23" s="312"/>
      <c r="H23" s="312"/>
      <c r="I23" s="300" t="s">
        <v>141</v>
      </c>
      <c r="J23" s="300" t="s">
        <v>522</v>
      </c>
      <c r="K23" s="300" t="s">
        <v>540</v>
      </c>
    </row>
    <row r="24" spans="2:12" ht="15" customHeight="1" x14ac:dyDescent="0.3">
      <c r="C24" s="457" t="s">
        <v>518</v>
      </c>
      <c r="D24" s="457"/>
      <c r="E24" s="457"/>
      <c r="F24" s="457"/>
      <c r="I24" s="164">
        <f>'LS 1 - Input'!M51</f>
        <v>0</v>
      </c>
      <c r="J24" s="304">
        <f>IF(I24&gt;0,I24/'LS 1 - Input'!$M$13,0)</f>
        <v>0</v>
      </c>
      <c r="K24" s="304">
        <f>IF(I24&gt;0,I24/'LS 1 - Input'!$G$13,0)</f>
        <v>0</v>
      </c>
    </row>
    <row r="25" spans="2:12" ht="15" customHeight="1" x14ac:dyDescent="0.3">
      <c r="C25" s="457" t="s">
        <v>497</v>
      </c>
      <c r="D25" s="457"/>
      <c r="E25" s="457"/>
      <c r="F25" s="457"/>
      <c r="I25" s="164">
        <f>'LS 1 - Input'!M65</f>
        <v>0</v>
      </c>
      <c r="J25" s="304">
        <f>IF(I25&gt;0,I25/'LS 1 - Input'!$M$13,0)</f>
        <v>0</v>
      </c>
      <c r="K25" s="304">
        <f>IF(I25&gt;0,I25/'LS 1 - Input'!$G$13,0)</f>
        <v>0</v>
      </c>
    </row>
    <row r="26" spans="2:12" ht="15" customHeight="1" x14ac:dyDescent="0.3">
      <c r="C26" s="457" t="s">
        <v>519</v>
      </c>
      <c r="D26" s="457"/>
      <c r="E26" s="457"/>
      <c r="F26" s="457"/>
      <c r="I26" s="164">
        <f>'LS 1 - Input'!M77</f>
        <v>0</v>
      </c>
      <c r="J26" s="304">
        <f>IF(I26&gt;0,I26/'LS 1 - Input'!$M$13,0)</f>
        <v>0</v>
      </c>
      <c r="K26" s="304">
        <f>IF(I26&gt;0,I26/'LS 1 - Input'!$G$13,0)</f>
        <v>0</v>
      </c>
    </row>
    <row r="27" spans="2:12" ht="15" customHeight="1" x14ac:dyDescent="0.3">
      <c r="C27" s="457" t="s">
        <v>520</v>
      </c>
      <c r="D27" s="457"/>
      <c r="E27" s="457"/>
      <c r="F27" s="457"/>
      <c r="I27" s="164">
        <f>'LS 1 - Input'!M92</f>
        <v>0</v>
      </c>
      <c r="J27" s="304">
        <f>IF(I27&gt;0,I27/'LS 1 - Input'!$M$13,0)</f>
        <v>0</v>
      </c>
      <c r="K27" s="304">
        <f>IF(I27&gt;0,I27/'LS 1 - Input'!$G$13,0)</f>
        <v>0</v>
      </c>
    </row>
    <row r="28" spans="2:12" ht="15" customHeight="1" x14ac:dyDescent="0.3">
      <c r="C28" s="457" t="s">
        <v>461</v>
      </c>
      <c r="D28" s="457"/>
      <c r="E28" s="457"/>
      <c r="F28" s="457"/>
      <c r="I28" s="164">
        <f>'LS 1 - Input'!M103</f>
        <v>0</v>
      </c>
      <c r="J28" s="304">
        <f>IF(I28&gt;0,I28/'LS 1 - Input'!$M$13,0)</f>
        <v>0</v>
      </c>
      <c r="K28" s="304">
        <f>IF(I28&gt;0,I28/'LS 1 - Input'!$G$13,0)</f>
        <v>0</v>
      </c>
    </row>
    <row r="29" spans="2:12" ht="15" customHeight="1" x14ac:dyDescent="0.3">
      <c r="C29" s="457" t="s">
        <v>449</v>
      </c>
      <c r="D29" s="457"/>
      <c r="E29" s="457"/>
      <c r="F29" s="457"/>
      <c r="I29" s="164">
        <f>'LS 1 - Input'!M115</f>
        <v>0</v>
      </c>
      <c r="J29" s="304">
        <f>IF(I29&gt;0,I29/'LS 1 - Input'!$M$13,0)</f>
        <v>0</v>
      </c>
      <c r="K29" s="304">
        <f>IF(I29&gt;0,I29/'LS 1 - Input'!$G$13,0)</f>
        <v>0</v>
      </c>
    </row>
    <row r="30" spans="2:12" ht="15" customHeight="1" x14ac:dyDescent="0.3">
      <c r="C30" s="286" t="s">
        <v>507</v>
      </c>
      <c r="D30" s="286"/>
      <c r="E30" s="286"/>
      <c r="F30" s="286"/>
      <c r="G30" s="286"/>
      <c r="I30" s="164">
        <f>('LS 1 - Input'!M125+(Overhead!E48*Overhead!Q48)+(Overhead!E49*Overhead!Q49)+(Overhead!E50*Overhead!Q50)+(Overhead!E51*Overhead!Q51)+(Overhead!E52*Overhead!Q52)+(Overhead!E53*Overhead!Q53))*(1+Overhead!Q57+Overhead!Q58)</f>
        <v>0</v>
      </c>
      <c r="J30" s="304">
        <f>IF(I30&gt;0,I30/'LS 1 - Input'!$M$13,0)</f>
        <v>0</v>
      </c>
      <c r="K30" s="304">
        <f>IF(I30&gt;0,I30/'LS 1 - Input'!$G$13,0)</f>
        <v>0</v>
      </c>
    </row>
    <row r="31" spans="2:12" ht="15" customHeight="1" x14ac:dyDescent="0.3">
      <c r="C31" s="463" t="s">
        <v>491</v>
      </c>
      <c r="D31" s="463"/>
      <c r="E31" s="287"/>
      <c r="F31" s="287"/>
      <c r="G31" s="287"/>
      <c r="H31" s="287"/>
      <c r="I31" s="306">
        <f>SUM(I24:I30)*0.5*(Overhead!$O$9)</f>
        <v>0</v>
      </c>
      <c r="J31" s="330">
        <f>IF(I31&gt;0,I31/'LS 1 - Input'!$M$13,0)</f>
        <v>0</v>
      </c>
      <c r="K31" s="330">
        <f>IF(I31&gt;0,I31/'LS 1 - Input'!$G$13,0)</f>
        <v>0</v>
      </c>
    </row>
    <row r="32" spans="2:12" ht="15" customHeight="1" x14ac:dyDescent="0.3">
      <c r="C32" s="286" t="s">
        <v>541</v>
      </c>
      <c r="I32" s="164">
        <f>SUM(I24:I31)</f>
        <v>0</v>
      </c>
      <c r="J32" s="164">
        <f>SUM(J24:J31)</f>
        <v>0</v>
      </c>
      <c r="K32" s="164">
        <f>SUM(K24:K31)</f>
        <v>0</v>
      </c>
    </row>
    <row r="33" spans="2:12" ht="15" customHeight="1" x14ac:dyDescent="0.3">
      <c r="C33" s="1" t="s">
        <v>269</v>
      </c>
      <c r="I33" s="164"/>
      <c r="J33" s="291"/>
      <c r="K33" s="291"/>
    </row>
    <row r="34" spans="2:12" ht="15" customHeight="1" x14ac:dyDescent="0.3">
      <c r="C34" s="286" t="s">
        <v>524</v>
      </c>
      <c r="D34" s="286"/>
      <c r="E34" s="286"/>
      <c r="I34" s="164"/>
      <c r="J34" s="291"/>
      <c r="K34" s="291"/>
    </row>
    <row r="35" spans="2:12" ht="15" customHeight="1" x14ac:dyDescent="0.3">
      <c r="C35" s="290" t="s">
        <v>525</v>
      </c>
      <c r="D35" s="290"/>
      <c r="E35" s="290"/>
      <c r="I35" s="164">
        <f>'LS 1 - Input'!M131+'LS 1 - Input'!M132+'LS 1 - Input'!M133</f>
        <v>0</v>
      </c>
      <c r="J35" s="304">
        <f>IF(I35&gt;0,I35/'LS 1 - Input'!$M$13,0)</f>
        <v>0</v>
      </c>
      <c r="K35" s="304">
        <f>IF(I35&gt;0,I35/'LS 1 - Input'!$G$13,0)</f>
        <v>0</v>
      </c>
    </row>
    <row r="36" spans="2:12" ht="15" customHeight="1" x14ac:dyDescent="0.3">
      <c r="C36" s="290" t="s">
        <v>526</v>
      </c>
      <c r="D36" s="290"/>
      <c r="E36" s="290"/>
      <c r="I36" s="164">
        <f>'LS 1 - Input'!M134+'LS 1 - Input'!M135</f>
        <v>0</v>
      </c>
      <c r="J36" s="304">
        <f>IF(I36&gt;0,I36/'LS 1 - Input'!$M$13,0)</f>
        <v>0</v>
      </c>
      <c r="K36" s="304">
        <f>IF(I36&gt;0,I36/'LS 1 - Input'!$G$13,0)</f>
        <v>0</v>
      </c>
    </row>
    <row r="37" spans="2:12" ht="15" customHeight="1" x14ac:dyDescent="0.3">
      <c r="C37" s="286" t="s">
        <v>464</v>
      </c>
      <c r="D37" s="286"/>
      <c r="E37" s="286"/>
      <c r="F37" s="289"/>
      <c r="I37" s="164">
        <f>(Overhead!O12+Overhead!O13+Overhead!O14)*'Basic Information'!F20</f>
        <v>0</v>
      </c>
      <c r="J37" s="304">
        <f>IF(I37&gt;0,I37/'LS 1 - Input'!$M$13,0)</f>
        <v>0</v>
      </c>
      <c r="K37" s="304">
        <f>IF(I37&gt;0,I37/'LS 1 - Input'!$G$13,0)</f>
        <v>0</v>
      </c>
    </row>
    <row r="38" spans="2:12" ht="15" customHeight="1" x14ac:dyDescent="0.3">
      <c r="C38" s="286" t="s">
        <v>492</v>
      </c>
      <c r="D38" s="286"/>
      <c r="E38" s="286"/>
      <c r="F38" s="289"/>
      <c r="I38" s="164">
        <f>(Overhead!O17+Overhead!O19+Overhead!O21+Overhead!O23+Overhead!O26+Overhead!O28+Overhead!O30+Overhead!O33+Overhead!O35+Overhead!O37)*'Basic Information'!F20</f>
        <v>0</v>
      </c>
      <c r="J38" s="304">
        <f>IF(I38&gt;0,I38/'LS 1 - Input'!$M$13,0)</f>
        <v>0</v>
      </c>
      <c r="K38" s="304">
        <f>IF(I38&gt;0,I38/'LS 1 - Input'!$G$13,0)</f>
        <v>0</v>
      </c>
    </row>
    <row r="39" spans="2:12" ht="15" customHeight="1" x14ac:dyDescent="0.3">
      <c r="C39" s="286" t="s">
        <v>493</v>
      </c>
      <c r="D39" s="286"/>
      <c r="E39" s="286"/>
      <c r="F39" s="289"/>
      <c r="I39" s="164">
        <f>(Overhead!O16+Overhead!O18+Overhead!O20+Overhead!O22+Overhead!O25+Overhead!O27+Overhead!O29+Overhead!O32+Overhead!O34+Overhead!O36)*'Basic Information'!F20</f>
        <v>0</v>
      </c>
      <c r="J39" s="304">
        <f>IF(I39&gt;0,I39/'LS 1 - Input'!$M$13,0)</f>
        <v>0</v>
      </c>
      <c r="K39" s="304">
        <f>IF(I39&gt;0,I39/'LS 1 - Input'!$G$13,0)</f>
        <v>0</v>
      </c>
    </row>
    <row r="40" spans="2:12" ht="15" customHeight="1" x14ac:dyDescent="0.3">
      <c r="C40" s="310" t="s">
        <v>494</v>
      </c>
      <c r="D40" s="310"/>
      <c r="E40" s="310"/>
      <c r="F40" s="293"/>
      <c r="G40" s="287"/>
      <c r="H40" s="287"/>
      <c r="I40" s="306">
        <f>Overhead!O92*'Basic Information'!F20</f>
        <v>0</v>
      </c>
      <c r="J40" s="330">
        <f>IF(I40&gt;0,I40/'LS 1 - Input'!$M$13,0)</f>
        <v>0</v>
      </c>
      <c r="K40" s="330">
        <f>IF(I40&gt;0,I40/'LS 1 - Input'!$G$13,0)</f>
        <v>0</v>
      </c>
    </row>
    <row r="41" spans="2:12" ht="15" customHeight="1" x14ac:dyDescent="0.3">
      <c r="C41" s="1" t="s">
        <v>495</v>
      </c>
      <c r="I41" s="164">
        <f>SUM(I34:I40)</f>
        <v>0</v>
      </c>
      <c r="J41" s="164">
        <f>SUM(J34:J40)</f>
        <v>0</v>
      </c>
      <c r="K41" s="164">
        <f>SUM(K34:K40)</f>
        <v>0</v>
      </c>
    </row>
    <row r="42" spans="2:12" ht="5.0999999999999996" customHeight="1" thickBot="1" x14ac:dyDescent="0.35">
      <c r="C42" s="313"/>
      <c r="D42" s="313"/>
      <c r="E42" s="313"/>
      <c r="F42" s="313"/>
      <c r="G42" s="313"/>
      <c r="H42" s="313"/>
      <c r="I42" s="314"/>
      <c r="J42" s="314"/>
      <c r="K42" s="314"/>
    </row>
    <row r="43" spans="2:12" ht="15" customHeight="1" thickTop="1" x14ac:dyDescent="0.3">
      <c r="C43" s="2" t="s">
        <v>527</v>
      </c>
      <c r="D43" s="2"/>
      <c r="E43" s="2"/>
      <c r="F43" s="2"/>
      <c r="G43" s="2"/>
      <c r="H43" s="2"/>
      <c r="I43" s="326">
        <f>I32+I41</f>
        <v>0</v>
      </c>
      <c r="J43" s="326">
        <f>J32+J41</f>
        <v>0</v>
      </c>
      <c r="K43" s="326">
        <f>K32+K41</f>
        <v>0</v>
      </c>
    </row>
    <row r="44" spans="2:12" ht="10.050000000000001" customHeight="1" thickBot="1" x14ac:dyDescent="0.35"/>
    <row r="45" spans="2:12" ht="15" customHeight="1" thickBot="1" x14ac:dyDescent="0.35">
      <c r="B45" s="315"/>
      <c r="C45" s="317" t="s">
        <v>506</v>
      </c>
      <c r="D45" s="317"/>
      <c r="E45" s="317"/>
      <c r="F45" s="317"/>
      <c r="G45" s="317"/>
      <c r="H45" s="317"/>
      <c r="I45" s="318">
        <f>I18-I43</f>
        <v>0</v>
      </c>
      <c r="J45" s="318">
        <f>J18-J43</f>
        <v>0</v>
      </c>
      <c r="K45" s="318">
        <f>K18-K43</f>
        <v>0</v>
      </c>
      <c r="L45" s="334"/>
    </row>
    <row r="46" spans="2:12" ht="10.050000000000001" customHeight="1" thickBot="1" x14ac:dyDescent="0.35"/>
    <row r="47" spans="2:12" ht="15" customHeight="1" thickBot="1" x14ac:dyDescent="0.35">
      <c r="B47" s="485" t="s">
        <v>532</v>
      </c>
      <c r="C47" s="486"/>
      <c r="D47" s="486"/>
      <c r="E47" s="486"/>
      <c r="F47" s="486"/>
      <c r="G47" s="486"/>
      <c r="H47" s="486"/>
      <c r="I47" s="486"/>
      <c r="J47" s="486"/>
      <c r="K47" s="486"/>
      <c r="L47" s="487"/>
    </row>
    <row r="48" spans="2:12" ht="15" customHeight="1" x14ac:dyDescent="0.3">
      <c r="B48" s="58"/>
      <c r="C48" s="335" t="s">
        <v>528</v>
      </c>
      <c r="D48" s="335" t="s">
        <v>528</v>
      </c>
      <c r="E48" s="488" t="s">
        <v>530</v>
      </c>
      <c r="F48" s="488"/>
      <c r="G48" s="488"/>
      <c r="H48" s="488"/>
      <c r="I48" s="488"/>
      <c r="J48" s="488"/>
      <c r="K48" s="488"/>
      <c r="L48" s="62"/>
    </row>
    <row r="49" spans="2:12" ht="15" customHeight="1" thickBot="1" x14ac:dyDescent="0.35">
      <c r="B49" s="63"/>
      <c r="C49" s="336" t="s">
        <v>529</v>
      </c>
      <c r="D49" s="336" t="s">
        <v>531</v>
      </c>
      <c r="E49" s="337">
        <f>H49-100</f>
        <v>-100</v>
      </c>
      <c r="F49" s="337">
        <f>H49-50</f>
        <v>-50</v>
      </c>
      <c r="G49" s="337">
        <f>H49-25</f>
        <v>-25</v>
      </c>
      <c r="H49" s="337">
        <f>K43</f>
        <v>0</v>
      </c>
      <c r="I49" s="337">
        <f>H49+25</f>
        <v>25</v>
      </c>
      <c r="J49" s="337">
        <f>H49+50</f>
        <v>50</v>
      </c>
      <c r="K49" s="337">
        <f>H49+100</f>
        <v>100</v>
      </c>
      <c r="L49" s="65"/>
    </row>
    <row r="50" spans="2:12" ht="15" customHeight="1" x14ac:dyDescent="0.3">
      <c r="B50" s="63"/>
      <c r="C50" s="489">
        <v>0.75</v>
      </c>
      <c r="D50" s="338">
        <f>D51-50</f>
        <v>-50</v>
      </c>
      <c r="E50" s="339">
        <f t="shared" ref="E50:G50" si="0">IF($H$49&gt;0,E$49/$C50/$D50,0)</f>
        <v>0</v>
      </c>
      <c r="F50" s="339">
        <f t="shared" si="0"/>
        <v>0</v>
      </c>
      <c r="G50" s="339">
        <f t="shared" si="0"/>
        <v>0</v>
      </c>
      <c r="H50" s="339">
        <f>IF($H$49&gt;0,H$49/$C50/$D50,0)</f>
        <v>0</v>
      </c>
      <c r="I50" s="339">
        <f>IF($H$49&gt;0,I$49/$C50/$D50,0)</f>
        <v>0</v>
      </c>
      <c r="J50" s="339">
        <f>IF($H$49&gt;0,J$49/$C50/$D50,0)</f>
        <v>0</v>
      </c>
      <c r="K50" s="339">
        <f>IF($H$49&gt;0,K$49/$C50/$D50,0)</f>
        <v>0</v>
      </c>
      <c r="L50" s="65"/>
    </row>
    <row r="51" spans="2:12" ht="15" customHeight="1" x14ac:dyDescent="0.3">
      <c r="B51" s="63"/>
      <c r="C51" s="490"/>
      <c r="D51" s="338">
        <f>AVERAGE('LS 1 - Input'!$G$29,'LS 1 - Input'!$G$30)</f>
        <v>0</v>
      </c>
      <c r="E51" s="339">
        <f t="shared" ref="E51:K51" si="1">IF($H$49&gt;0,E$49/$C50/$D51,0)</f>
        <v>0</v>
      </c>
      <c r="F51" s="339">
        <f t="shared" si="1"/>
        <v>0</v>
      </c>
      <c r="G51" s="339">
        <f t="shared" si="1"/>
        <v>0</v>
      </c>
      <c r="H51" s="339">
        <f t="shared" si="1"/>
        <v>0</v>
      </c>
      <c r="I51" s="339">
        <f t="shared" si="1"/>
        <v>0</v>
      </c>
      <c r="J51" s="339">
        <f t="shared" si="1"/>
        <v>0</v>
      </c>
      <c r="K51" s="339">
        <f t="shared" si="1"/>
        <v>0</v>
      </c>
      <c r="L51" s="65"/>
    </row>
    <row r="52" spans="2:12" ht="15" customHeight="1" x14ac:dyDescent="0.3">
      <c r="B52" s="63"/>
      <c r="C52" s="491"/>
      <c r="D52" s="340">
        <f>D51+50</f>
        <v>50</v>
      </c>
      <c r="E52" s="339">
        <f t="shared" ref="E52:G52" si="2">IF($H$49&gt;0,E$49/$C50/$D52,0)</f>
        <v>0</v>
      </c>
      <c r="F52" s="391">
        <f t="shared" si="2"/>
        <v>0</v>
      </c>
      <c r="G52" s="339">
        <f t="shared" si="2"/>
        <v>0</v>
      </c>
      <c r="H52" s="339">
        <f>IF($H$49&gt;0,H$49/$C50/$D52,0)</f>
        <v>0</v>
      </c>
      <c r="I52" s="391">
        <f>IF($H$49&gt;0,I$49/$C50/$D52,0)</f>
        <v>0</v>
      </c>
      <c r="J52" s="391">
        <f>IF($H$49&gt;0,J$49/$C50/$D52,0)</f>
        <v>0</v>
      </c>
      <c r="K52" s="339">
        <f>IF($H$49&gt;0,K$49/$C50/$D52,0)</f>
        <v>0</v>
      </c>
      <c r="L52" s="65"/>
    </row>
    <row r="53" spans="2:12" ht="15" customHeight="1" x14ac:dyDescent="0.3">
      <c r="B53" s="63"/>
      <c r="C53" s="492">
        <v>0.8</v>
      </c>
      <c r="D53" s="338">
        <f>D54-50</f>
        <v>-50</v>
      </c>
      <c r="E53" s="390">
        <f t="shared" ref="E53:G53" si="3">IF($H$49&gt;0,E$49/$C53/$D53,0)</f>
        <v>0</v>
      </c>
      <c r="F53" s="339">
        <f t="shared" si="3"/>
        <v>0</v>
      </c>
      <c r="G53" s="390">
        <f t="shared" si="3"/>
        <v>0</v>
      </c>
      <c r="H53" s="390">
        <f>IF($H$49&gt;0,H$49/$C53/$D53,0)</f>
        <v>0</v>
      </c>
      <c r="I53" s="339">
        <f>IF($H$49&gt;0,I$49/$C53/$D53,0)</f>
        <v>0</v>
      </c>
      <c r="J53" s="339">
        <f>IF($H$49&gt;0,J$49/$C53/$D53,0)</f>
        <v>0</v>
      </c>
      <c r="K53" s="390">
        <f>IF($H$49&gt;0,K$49/$C53/$D53,0)</f>
        <v>0</v>
      </c>
      <c r="L53" s="65"/>
    </row>
    <row r="54" spans="2:12" ht="15" customHeight="1" x14ac:dyDescent="0.3">
      <c r="B54" s="63"/>
      <c r="C54" s="490"/>
      <c r="D54" s="338">
        <f>AVERAGE('LS 1 - Input'!$G$29,'LS 1 - Input'!$G$30)</f>
        <v>0</v>
      </c>
      <c r="E54" s="339">
        <f t="shared" ref="E54:K54" si="4">IF($H$49&gt;0,E$49/$C53/$D54,0)</f>
        <v>0</v>
      </c>
      <c r="F54" s="339">
        <f t="shared" si="4"/>
        <v>0</v>
      </c>
      <c r="G54" s="339">
        <f t="shared" si="4"/>
        <v>0</v>
      </c>
      <c r="H54" s="339">
        <f t="shared" si="4"/>
        <v>0</v>
      </c>
      <c r="I54" s="339">
        <f t="shared" si="4"/>
        <v>0</v>
      </c>
      <c r="J54" s="339">
        <f t="shared" si="4"/>
        <v>0</v>
      </c>
      <c r="K54" s="339">
        <f t="shared" si="4"/>
        <v>0</v>
      </c>
      <c r="L54" s="65"/>
    </row>
    <row r="55" spans="2:12" ht="15" customHeight="1" x14ac:dyDescent="0.3">
      <c r="B55" s="63"/>
      <c r="C55" s="491"/>
      <c r="D55" s="340">
        <f>D54+50</f>
        <v>50</v>
      </c>
      <c r="E55" s="339">
        <f t="shared" ref="E55:G55" si="5">IF($H$49&gt;0,E$49/$C53/$D55,0)</f>
        <v>0</v>
      </c>
      <c r="F55" s="339">
        <f t="shared" si="5"/>
        <v>0</v>
      </c>
      <c r="G55" s="339">
        <f t="shared" si="5"/>
        <v>0</v>
      </c>
      <c r="H55" s="391">
        <f>IF($H$49&gt;0,H$49/$C53/$D55,0)</f>
        <v>0</v>
      </c>
      <c r="I55" s="391">
        <f>IF($H$49&gt;0,I$49/$C53/$D55,0)</f>
        <v>0</v>
      </c>
      <c r="J55" s="339">
        <f>IF($H$49&gt;0,J$49/$C53/$D55,0)</f>
        <v>0</v>
      </c>
      <c r="K55" s="391">
        <f>IF($H$49&gt;0,K$49/$C53/$D55,0)</f>
        <v>0</v>
      </c>
      <c r="L55" s="65"/>
    </row>
    <row r="56" spans="2:12" ht="15" customHeight="1" x14ac:dyDescent="0.3">
      <c r="B56" s="63"/>
      <c r="C56" s="492">
        <v>0.85</v>
      </c>
      <c r="D56" s="338">
        <f>D57-50</f>
        <v>-50</v>
      </c>
      <c r="E56" s="390">
        <f t="shared" ref="E56:G56" si="6">IF($H$49&gt;0,E$49/$C56/$D56,0)</f>
        <v>0</v>
      </c>
      <c r="F56" s="390">
        <f t="shared" si="6"/>
        <v>0</v>
      </c>
      <c r="G56" s="390">
        <f t="shared" si="6"/>
        <v>0</v>
      </c>
      <c r="H56" s="339">
        <f>IF($H$49&gt;0,H$49/$C56/$D56,0)</f>
        <v>0</v>
      </c>
      <c r="I56" s="339">
        <f>IF($H$49&gt;0,I$49/$C56/$D56,0)</f>
        <v>0</v>
      </c>
      <c r="J56" s="390">
        <f>IF($H$49&gt;0,J$49/$C56/$D56,0)</f>
        <v>0</v>
      </c>
      <c r="K56" s="339">
        <f>IF($H$49&gt;0,K$49/$C56/$D56,0)</f>
        <v>0</v>
      </c>
      <c r="L56" s="65"/>
    </row>
    <row r="57" spans="2:12" ht="15" customHeight="1" x14ac:dyDescent="0.3">
      <c r="B57" s="63"/>
      <c r="C57" s="490"/>
      <c r="D57" s="338">
        <f>AVERAGE('LS 1 - Input'!$G$29,'LS 1 - Input'!$G$30)</f>
        <v>0</v>
      </c>
      <c r="E57" s="339">
        <f t="shared" ref="E57:K57" si="7">IF($H$49&gt;0,E$49/$C56/$D57,0)</f>
        <v>0</v>
      </c>
      <c r="F57" s="339">
        <f t="shared" si="7"/>
        <v>0</v>
      </c>
      <c r="G57" s="339">
        <f t="shared" si="7"/>
        <v>0</v>
      </c>
      <c r="H57" s="339">
        <f t="shared" si="7"/>
        <v>0</v>
      </c>
      <c r="I57" s="339">
        <f t="shared" si="7"/>
        <v>0</v>
      </c>
      <c r="J57" s="339">
        <f t="shared" si="7"/>
        <v>0</v>
      </c>
      <c r="K57" s="339">
        <f t="shared" si="7"/>
        <v>0</v>
      </c>
      <c r="L57" s="65"/>
    </row>
    <row r="58" spans="2:12" ht="15" customHeight="1" x14ac:dyDescent="0.3">
      <c r="B58" s="63"/>
      <c r="C58" s="491"/>
      <c r="D58" s="340">
        <f>D57+50</f>
        <v>50</v>
      </c>
      <c r="E58" s="339">
        <f t="shared" ref="E58:G58" si="8">IF($H$49&gt;0,E$49/$C56/$D58,0)</f>
        <v>0</v>
      </c>
      <c r="F58" s="339">
        <f t="shared" si="8"/>
        <v>0</v>
      </c>
      <c r="G58" s="391">
        <f t="shared" si="8"/>
        <v>0</v>
      </c>
      <c r="H58" s="391">
        <f>IF($H$49&gt;0,H$49/$C56/$D58,0)</f>
        <v>0</v>
      </c>
      <c r="I58" s="391">
        <f>IF($H$49&gt;0,I$49/$C56/$D58,0)</f>
        <v>0</v>
      </c>
      <c r="J58" s="391">
        <f>IF($H$49&gt;0,J$49/$C56/$D58,0)</f>
        <v>0</v>
      </c>
      <c r="K58" s="339">
        <f>IF($H$49&gt;0,K$49/$C56/$D58,0)</f>
        <v>0</v>
      </c>
      <c r="L58" s="65"/>
    </row>
    <row r="59" spans="2:12" ht="15" customHeight="1" x14ac:dyDescent="0.3">
      <c r="B59" s="63"/>
      <c r="C59" s="492">
        <v>0.9</v>
      </c>
      <c r="D59" s="338">
        <f>D60-50</f>
        <v>-50</v>
      </c>
      <c r="E59" s="390">
        <f t="shared" ref="E59:G59" si="9">IF($H$49&gt;0,E$49/$C59/$D59,0)</f>
        <v>0</v>
      </c>
      <c r="F59" s="390">
        <f t="shared" si="9"/>
        <v>0</v>
      </c>
      <c r="G59" s="339">
        <f t="shared" si="9"/>
        <v>0</v>
      </c>
      <c r="H59" s="339">
        <f>IF($H$49&gt;0,H$49/$C59/$D59,0)</f>
        <v>0</v>
      </c>
      <c r="I59" s="339">
        <f>IF($H$49&gt;0,I$49/$C59/$D59,0)</f>
        <v>0</v>
      </c>
      <c r="J59" s="339">
        <f>IF($H$49&gt;0,J$49/$C59/$D59,0)</f>
        <v>0</v>
      </c>
      <c r="K59" s="390">
        <f>IF($H$49&gt;0,K$49/$C59/$D59,0)</f>
        <v>0</v>
      </c>
      <c r="L59" s="65"/>
    </row>
    <row r="60" spans="2:12" ht="15" customHeight="1" x14ac:dyDescent="0.3">
      <c r="B60" s="63"/>
      <c r="C60" s="490"/>
      <c r="D60" s="338">
        <f>AVERAGE('LS 1 - Input'!$G$29,'LS 1 - Input'!$G$30)</f>
        <v>0</v>
      </c>
      <c r="E60" s="339">
        <f t="shared" ref="E60:K60" si="10">IF($H$49&gt;0,E$49/$C59/$D60,0)</f>
        <v>0</v>
      </c>
      <c r="F60" s="339">
        <f t="shared" si="10"/>
        <v>0</v>
      </c>
      <c r="G60" s="339">
        <f t="shared" si="10"/>
        <v>0</v>
      </c>
      <c r="H60" s="339">
        <f t="shared" si="10"/>
        <v>0</v>
      </c>
      <c r="I60" s="339">
        <f t="shared" si="10"/>
        <v>0</v>
      </c>
      <c r="J60" s="339">
        <f t="shared" si="10"/>
        <v>0</v>
      </c>
      <c r="K60" s="339">
        <f t="shared" si="10"/>
        <v>0</v>
      </c>
      <c r="L60" s="65"/>
    </row>
    <row r="61" spans="2:12" ht="15" customHeight="1" x14ac:dyDescent="0.3">
      <c r="B61" s="63"/>
      <c r="C61" s="491"/>
      <c r="D61" s="340">
        <f>D60+50</f>
        <v>50</v>
      </c>
      <c r="E61" s="339">
        <f t="shared" ref="E61:G61" si="11">IF($H$49&gt;0,E$49/$C59/$D61,0)</f>
        <v>0</v>
      </c>
      <c r="F61" s="339">
        <f t="shared" si="11"/>
        <v>0</v>
      </c>
      <c r="G61" s="339">
        <f t="shared" si="11"/>
        <v>0</v>
      </c>
      <c r="H61" s="339">
        <f>IF($H$49&gt;0,H$49/$C59/$D61,0)</f>
        <v>0</v>
      </c>
      <c r="I61" s="339">
        <f>IF($H$49&gt;0,I$49/$C59/$D61,0)</f>
        <v>0</v>
      </c>
      <c r="J61" s="391">
        <f>IF($H$49&gt;0,J$49/$C59/$D61,0)</f>
        <v>0</v>
      </c>
      <c r="K61" s="391">
        <f>IF($H$49&gt;0,K$49/$C59/$D61,0)</f>
        <v>0</v>
      </c>
      <c r="L61" s="65"/>
    </row>
    <row r="62" spans="2:12" ht="15" customHeight="1" x14ac:dyDescent="0.3">
      <c r="B62" s="63"/>
      <c r="C62" s="492">
        <v>0.95</v>
      </c>
      <c r="D62" s="338">
        <f>D63-50</f>
        <v>-50</v>
      </c>
      <c r="E62" s="390">
        <f t="shared" ref="E62:G62" si="12">IF($H$49&gt;0,E$49/$C62/$D62,0)</f>
        <v>0</v>
      </c>
      <c r="F62" s="390">
        <f t="shared" si="12"/>
        <v>0</v>
      </c>
      <c r="G62" s="390">
        <f t="shared" si="12"/>
        <v>0</v>
      </c>
      <c r="H62" s="390">
        <f>IF($H$49&gt;0,H$49/$C62/$D62,0)</f>
        <v>0</v>
      </c>
      <c r="I62" s="390">
        <f>IF($H$49&gt;0,I$49/$C62/$D62,0)</f>
        <v>0</v>
      </c>
      <c r="J62" s="339">
        <f>IF($H$49&gt;0,J$49/$C62/$D62,0)</f>
        <v>0</v>
      </c>
      <c r="K62" s="339">
        <f>IF($H$49&gt;0,K$49/$C62/$D62,0)</f>
        <v>0</v>
      </c>
      <c r="L62" s="65"/>
    </row>
    <row r="63" spans="2:12" ht="15" customHeight="1" x14ac:dyDescent="0.3">
      <c r="B63" s="63"/>
      <c r="C63" s="490"/>
      <c r="D63" s="338">
        <f>AVERAGE('LS 1 - Input'!$G$29,'LS 1 - Input'!$G$30)</f>
        <v>0</v>
      </c>
      <c r="E63" s="339">
        <f t="shared" ref="E63:K63" si="13">IF($H$49&gt;0,E$49/$C62/$D63,0)</f>
        <v>0</v>
      </c>
      <c r="F63" s="339">
        <f t="shared" si="13"/>
        <v>0</v>
      </c>
      <c r="G63" s="339">
        <f t="shared" si="13"/>
        <v>0</v>
      </c>
      <c r="H63" s="339">
        <f t="shared" si="13"/>
        <v>0</v>
      </c>
      <c r="I63" s="339">
        <f t="shared" si="13"/>
        <v>0</v>
      </c>
      <c r="J63" s="339">
        <f t="shared" si="13"/>
        <v>0</v>
      </c>
      <c r="K63" s="339">
        <f t="shared" si="13"/>
        <v>0</v>
      </c>
      <c r="L63" s="65"/>
    </row>
    <row r="64" spans="2:12" ht="15" customHeight="1" x14ac:dyDescent="0.3">
      <c r="B64" s="63"/>
      <c r="C64" s="491"/>
      <c r="D64" s="340">
        <f>D63+50</f>
        <v>50</v>
      </c>
      <c r="E64" s="339">
        <f t="shared" ref="E64:G64" si="14">IF($H$49&gt;0,E$49/$C62/$D64,0)</f>
        <v>0</v>
      </c>
      <c r="F64" s="339">
        <f t="shared" si="14"/>
        <v>0</v>
      </c>
      <c r="G64" s="391">
        <f t="shared" si="14"/>
        <v>0</v>
      </c>
      <c r="H64" s="391">
        <f>IF($H$49&gt;0,H$49/$C62/$D64,0)</f>
        <v>0</v>
      </c>
      <c r="I64" s="339">
        <f>IF($H$49&gt;0,I$49/$C62/$D64,0)</f>
        <v>0</v>
      </c>
      <c r="J64" s="339">
        <f>IF($H$49&gt;0,J$49/$C62/$D64,0)</f>
        <v>0</v>
      </c>
      <c r="K64" s="391">
        <f>IF($H$49&gt;0,K$49/$C62/$D64,0)</f>
        <v>0</v>
      </c>
      <c r="L64" s="65"/>
    </row>
    <row r="65" spans="2:31" ht="15" customHeight="1" thickBot="1" x14ac:dyDescent="0.35">
      <c r="B65" s="66"/>
      <c r="C65" s="333" t="s">
        <v>533</v>
      </c>
      <c r="D65" s="341"/>
      <c r="E65" s="363"/>
      <c r="F65" s="363"/>
      <c r="G65" s="341"/>
      <c r="H65" s="342"/>
      <c r="I65" s="364"/>
      <c r="J65" s="364"/>
      <c r="K65" s="342"/>
      <c r="L65" s="67"/>
    </row>
    <row r="66" spans="2:31" ht="15" customHeight="1" x14ac:dyDescent="0.3">
      <c r="C66" s="331"/>
      <c r="D66" s="331"/>
      <c r="E66" s="331"/>
      <c r="F66" s="331"/>
      <c r="G66" s="331"/>
      <c r="H66" s="332"/>
      <c r="I66" s="332"/>
      <c r="J66" s="332"/>
      <c r="K66" s="332"/>
    </row>
    <row r="77" spans="2:31" ht="15" customHeight="1" x14ac:dyDescent="0.3">
      <c r="AD77" s="462" t="s">
        <v>508</v>
      </c>
      <c r="AE77" s="462"/>
    </row>
    <row r="78" spans="2:31" ht="15" customHeight="1" x14ac:dyDescent="0.3">
      <c r="AD78" s="27" t="s">
        <v>509</v>
      </c>
      <c r="AE78" s="27"/>
    </row>
    <row r="79" spans="2:31" ht="15" customHeight="1" x14ac:dyDescent="0.3">
      <c r="AD79" s="320" t="s">
        <v>510</v>
      </c>
      <c r="AE79" s="321">
        <f>(Overhead!E48*Overhead!G48)+(Overhead!E49*Overhead!G49)+(Overhead!E50*Overhead!G50)+(Overhead!E51*Overhead!G51)+(Overhead!E52*Overhead!G52)+(Overhead!E53*Overhead!G53)</f>
        <v>0</v>
      </c>
    </row>
    <row r="80" spans="2:31" ht="15" customHeight="1" x14ac:dyDescent="0.3">
      <c r="AD80" s="322" t="s">
        <v>46</v>
      </c>
      <c r="AE80" s="323">
        <f>'Crop 5 - Input'!L80</f>
        <v>0</v>
      </c>
    </row>
    <row r="81" spans="30:31" ht="15" customHeight="1" x14ac:dyDescent="0.3">
      <c r="AD81" s="320" t="s">
        <v>75</v>
      </c>
      <c r="AE81" s="321">
        <f>SUM(AE79:AE80)</f>
        <v>0</v>
      </c>
    </row>
    <row r="82" spans="30:31" ht="15" customHeight="1" x14ac:dyDescent="0.3">
      <c r="AD82" s="27" t="s">
        <v>511</v>
      </c>
      <c r="AE82" s="321">
        <f>AE79*Overhead!Q57</f>
        <v>0</v>
      </c>
    </row>
    <row r="83" spans="30:31" ht="15" customHeight="1" thickBot="1" x14ac:dyDescent="0.35">
      <c r="AD83" s="324" t="s">
        <v>512</v>
      </c>
      <c r="AE83" s="325">
        <f>AE79*Overhead!Q58</f>
        <v>0</v>
      </c>
    </row>
    <row r="84" spans="30:31" ht="15" customHeight="1" thickTop="1" x14ac:dyDescent="0.3">
      <c r="AD84" s="27" t="s">
        <v>174</v>
      </c>
      <c r="AE84" s="321">
        <f>AE81+AE82+AE83</f>
        <v>0</v>
      </c>
    </row>
  </sheetData>
  <mergeCells count="23">
    <mergeCell ref="B47:L47"/>
    <mergeCell ref="AD77:AE77"/>
    <mergeCell ref="E48:K48"/>
    <mergeCell ref="C50:C52"/>
    <mergeCell ref="C53:C55"/>
    <mergeCell ref="C56:C58"/>
    <mergeCell ref="C59:C61"/>
    <mergeCell ref="C62:C64"/>
    <mergeCell ref="C31:D31"/>
    <mergeCell ref="C28:F28"/>
    <mergeCell ref="C29:F29"/>
    <mergeCell ref="C24:F24"/>
    <mergeCell ref="C3:K3"/>
    <mergeCell ref="I8:K8"/>
    <mergeCell ref="C6:E6"/>
    <mergeCell ref="C4:K4"/>
    <mergeCell ref="C25:F25"/>
    <mergeCell ref="C26:F26"/>
    <mergeCell ref="C27:F27"/>
    <mergeCell ref="I21:K21"/>
    <mergeCell ref="C15:D15"/>
    <mergeCell ref="B7:L7"/>
    <mergeCell ref="B20:L20"/>
  </mergeCells>
  <printOptions horizontalCentered="1"/>
  <pageMargins left="0.45" right="0.45" top="0.5" bottom="0.5" header="0" footer="0"/>
  <pageSetup scale="74" orientation="portrait" horizontalDpi="4294967295" verticalDpi="4294967295"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176"/>
  <sheetViews>
    <sheetView showGridLines="0" showRowColHeaders="0" zoomScaleNormal="100" workbookViewId="0">
      <pane ySplit="6" topLeftCell="A7" activePane="bottomLeft" state="frozen"/>
      <selection pane="bottomLeft" activeCell="D2" sqref="D2:K2"/>
    </sheetView>
  </sheetViews>
  <sheetFormatPr defaultRowHeight="15" customHeight="1" x14ac:dyDescent="0.3"/>
  <cols>
    <col min="1" max="1" width="4.6640625" style="1" customWidth="1"/>
    <col min="2" max="2" width="0.88671875" style="1" customWidth="1"/>
    <col min="3" max="3" width="1.6640625" style="1" customWidth="1"/>
    <col min="4" max="4" width="31.88671875" style="1" customWidth="1"/>
    <col min="5" max="5" width="10.88671875" style="1" customWidth="1"/>
    <col min="6" max="17" width="9.88671875" style="1" customWidth="1"/>
    <col min="18" max="18" width="0.88671875" style="1" customWidth="1"/>
    <col min="19" max="16384" width="8.88671875" style="1"/>
  </cols>
  <sheetData>
    <row r="1" spans="1:20" ht="15" customHeight="1" x14ac:dyDescent="0.3">
      <c r="B1" s="134"/>
      <c r="C1" s="134"/>
      <c r="D1" s="134"/>
      <c r="E1" s="134"/>
      <c r="F1" s="134"/>
      <c r="G1" s="134"/>
      <c r="H1" s="134"/>
      <c r="I1" s="134"/>
      <c r="J1" s="134"/>
      <c r="K1" s="134"/>
      <c r="L1" s="134"/>
      <c r="M1" s="134"/>
      <c r="N1" s="134"/>
      <c r="O1" s="134"/>
      <c r="P1" s="134"/>
      <c r="Q1" s="134"/>
    </row>
    <row r="2" spans="1:20" ht="20.100000000000001" customHeight="1" x14ac:dyDescent="0.3">
      <c r="D2" s="496" t="s">
        <v>566</v>
      </c>
      <c r="E2" s="496"/>
      <c r="F2" s="496"/>
      <c r="G2" s="496"/>
      <c r="H2" s="496"/>
      <c r="I2" s="496"/>
      <c r="J2" s="496"/>
      <c r="K2" s="496"/>
      <c r="L2" s="389">
        <f>'Basic Information'!D4</f>
        <v>2023</v>
      </c>
      <c r="M2" s="389"/>
      <c r="N2" s="389"/>
      <c r="O2" s="389"/>
      <c r="P2" s="389"/>
      <c r="Q2" s="389"/>
    </row>
    <row r="3" spans="1:20" ht="20.100000000000001" customHeight="1" x14ac:dyDescent="0.3">
      <c r="D3" s="493" t="str">
        <f>'Basic Information'!D2</f>
        <v>Beta Test</v>
      </c>
      <c r="E3" s="493"/>
      <c r="F3" s="493"/>
      <c r="G3" s="493"/>
      <c r="H3" s="493"/>
      <c r="I3" s="493"/>
      <c r="J3" s="493"/>
      <c r="K3" s="493"/>
      <c r="L3" s="493"/>
      <c r="M3" s="493"/>
      <c r="N3" s="493"/>
      <c r="O3" s="493"/>
      <c r="P3" s="493"/>
      <c r="Q3" s="493"/>
    </row>
    <row r="4" spans="1:20" ht="15" customHeight="1" thickBot="1" x14ac:dyDescent="0.35">
      <c r="B4" s="135"/>
      <c r="C4" s="135"/>
      <c r="D4" s="135"/>
      <c r="E4" s="135"/>
      <c r="F4" s="135"/>
      <c r="G4" s="135"/>
      <c r="H4" s="135"/>
      <c r="I4" s="135"/>
      <c r="J4" s="135"/>
      <c r="K4" s="135"/>
      <c r="L4" s="135"/>
      <c r="M4" s="135"/>
      <c r="N4" s="135"/>
      <c r="O4" s="135"/>
      <c r="P4" s="135"/>
      <c r="Q4" s="135"/>
    </row>
    <row r="5" spans="1:20" ht="15" customHeight="1" thickBot="1" x14ac:dyDescent="0.35">
      <c r="B5" s="135"/>
      <c r="C5" s="135"/>
      <c r="D5" s="135"/>
      <c r="E5" s="136" t="s">
        <v>141</v>
      </c>
      <c r="F5" s="137" t="s">
        <v>408</v>
      </c>
      <c r="G5" s="137" t="s">
        <v>409</v>
      </c>
      <c r="H5" s="137" t="s">
        <v>410</v>
      </c>
      <c r="I5" s="137" t="s">
        <v>411</v>
      </c>
      <c r="J5" s="137" t="s">
        <v>412</v>
      </c>
      <c r="K5" s="137" t="s">
        <v>413</v>
      </c>
      <c r="L5" s="137" t="s">
        <v>414</v>
      </c>
      <c r="M5" s="137" t="s">
        <v>415</v>
      </c>
      <c r="N5" s="137" t="s">
        <v>416</v>
      </c>
      <c r="O5" s="137" t="s">
        <v>417</v>
      </c>
      <c r="P5" s="137" t="s">
        <v>418</v>
      </c>
      <c r="Q5" s="137" t="s">
        <v>419</v>
      </c>
    </row>
    <row r="6" spans="1:20" ht="4.3499999999999996" customHeight="1" x14ac:dyDescent="0.3">
      <c r="B6" s="134"/>
      <c r="C6" s="134"/>
      <c r="D6" s="134"/>
      <c r="E6" s="134"/>
      <c r="F6" s="134"/>
      <c r="G6" s="134"/>
      <c r="H6" s="134"/>
      <c r="I6" s="134"/>
      <c r="J6" s="134"/>
      <c r="K6" s="134"/>
      <c r="L6" s="134"/>
      <c r="M6" s="134"/>
      <c r="N6" s="134"/>
      <c r="O6" s="134"/>
      <c r="P6" s="134"/>
      <c r="Q6" s="134"/>
    </row>
    <row r="7" spans="1:20" ht="15" customHeight="1" x14ac:dyDescent="0.3">
      <c r="A7" s="4"/>
      <c r="B7" s="4"/>
      <c r="C7" s="139" t="s">
        <v>142</v>
      </c>
      <c r="D7" s="138"/>
      <c r="E7" s="141"/>
      <c r="F7" s="138"/>
      <c r="G7" s="138"/>
      <c r="H7" s="138"/>
      <c r="I7" s="138"/>
      <c r="J7" s="138"/>
      <c r="K7" s="138"/>
      <c r="L7" s="138"/>
      <c r="M7" s="138"/>
      <c r="N7" s="138"/>
      <c r="O7" s="138"/>
      <c r="P7" s="138"/>
      <c r="Q7" s="138"/>
      <c r="R7" s="4"/>
      <c r="T7" s="142"/>
    </row>
    <row r="8" spans="1:20" ht="15" customHeight="1" x14ac:dyDescent="0.3">
      <c r="A8" s="4"/>
      <c r="B8" s="138"/>
      <c r="C8" s="138"/>
      <c r="D8" s="149" t="str">
        <f>'Basic Information'!D10</f>
        <v>Crop</v>
      </c>
      <c r="E8" s="144">
        <f>SUM(F8:Q8)</f>
        <v>0</v>
      </c>
      <c r="F8" s="133">
        <f>('Crop 1 - Input'!$L$14*'Crop 1 - Input'!P$14)+('Crop 1 - Input'!$L$15*'Crop 1 - Input'!P$15)+('Crop 1 - Input'!$L$16*'Crop 1 - Input'!P$16)+('Crop 1 - Input'!$L$17*'Crop 1 - Input'!P$17)</f>
        <v>0</v>
      </c>
      <c r="G8" s="133">
        <f>('Crop 1 - Input'!$L$14*'Crop 1 - Input'!Q$14)+('Crop 1 - Input'!$L$15*'Crop 1 - Input'!Q$15)+('Crop 1 - Input'!$L$16*'Crop 1 - Input'!Q$16)+('Crop 1 - Input'!$L$17*'Crop 1 - Input'!Q$17)</f>
        <v>0</v>
      </c>
      <c r="H8" s="133">
        <f>('Crop 1 - Input'!$L$14*'Crop 1 - Input'!R$14)+('Crop 1 - Input'!$L$15*'Crop 1 - Input'!R$15)+('Crop 1 - Input'!$L$16*'Crop 1 - Input'!R$16)+('Crop 1 - Input'!$L$17*'Crop 1 - Input'!R$17)</f>
        <v>0</v>
      </c>
      <c r="I8" s="133">
        <f>('Crop 1 - Input'!$L$14*'Crop 1 - Input'!S$14)+('Crop 1 - Input'!$L$15*'Crop 1 - Input'!S$15)+('Crop 1 - Input'!$L$16*'Crop 1 - Input'!S$16)+('Crop 1 - Input'!$L$17*'Crop 1 - Input'!S$17)</f>
        <v>0</v>
      </c>
      <c r="J8" s="133">
        <f>('Crop 1 - Input'!$L$14*'Crop 1 - Input'!T$14)+('Crop 1 - Input'!$L$15*'Crop 1 - Input'!T$15)+('Crop 1 - Input'!$L$16*'Crop 1 - Input'!T$16)+('Crop 1 - Input'!$L$17*'Crop 1 - Input'!T$17)</f>
        <v>0</v>
      </c>
      <c r="K8" s="133">
        <f>('Crop 1 - Input'!$L$14*'Crop 1 - Input'!U$14)+('Crop 1 - Input'!$L$15*'Crop 1 - Input'!U$15)+('Crop 1 - Input'!$L$16*'Crop 1 - Input'!U$16)+('Crop 1 - Input'!$L$17*'Crop 1 - Input'!U$17)</f>
        <v>0</v>
      </c>
      <c r="L8" s="133">
        <f>('Crop 1 - Input'!$L$14*'Crop 1 - Input'!V$14)+('Crop 1 - Input'!$L$15*'Crop 1 - Input'!V$15)+('Crop 1 - Input'!$L$16*'Crop 1 - Input'!V$16)+('Crop 1 - Input'!$L$17*'Crop 1 - Input'!V$17)</f>
        <v>0</v>
      </c>
      <c r="M8" s="133">
        <f>('Crop 1 - Input'!$L$14*'Crop 1 - Input'!W$14)+('Crop 1 - Input'!$L$15*'Crop 1 - Input'!W$15)+('Crop 1 - Input'!$L$16*'Crop 1 - Input'!W$16)+('Crop 1 - Input'!$L$17*'Crop 1 - Input'!W$17)</f>
        <v>0</v>
      </c>
      <c r="N8" s="133">
        <f>('Crop 1 - Input'!$L$14*'Crop 1 - Input'!X$14)+('Crop 1 - Input'!$L$15*'Crop 1 - Input'!X$15)+('Crop 1 - Input'!$L$16*'Crop 1 - Input'!X$16)+('Crop 1 - Input'!$L$17*'Crop 1 - Input'!X$17)</f>
        <v>0</v>
      </c>
      <c r="O8" s="133">
        <f>('Crop 1 - Input'!$L$14*'Crop 1 - Input'!Y$14)+('Crop 1 - Input'!$L$15*'Crop 1 - Input'!Y$15)+('Crop 1 - Input'!$L$16*'Crop 1 - Input'!Y$16)+('Crop 1 - Input'!$L$17*'Crop 1 - Input'!Y$17)</f>
        <v>0</v>
      </c>
      <c r="P8" s="133">
        <f>('Crop 1 - Input'!$L$14*'Crop 1 - Input'!Z$14)+('Crop 1 - Input'!$L$15*'Crop 1 - Input'!Z$15)+('Crop 1 - Input'!$L$16*'Crop 1 - Input'!Z$16)+('Crop 1 - Input'!$L$17*'Crop 1 - Input'!Z$17)</f>
        <v>0</v>
      </c>
      <c r="Q8" s="133">
        <f>('Crop 1 - Input'!$L$14*'Crop 1 - Input'!AA$14)+('Crop 1 - Input'!$L$15*'Crop 1 - Input'!AA$15)+('Crop 1 - Input'!$L$16*'Crop 1 - Input'!AA$16)+('Crop 1 - Input'!$L$17*'Crop 1 - Input'!AA$17)</f>
        <v>0</v>
      </c>
      <c r="R8" s="4"/>
    </row>
    <row r="9" spans="1:20" ht="15" customHeight="1" x14ac:dyDescent="0.3">
      <c r="A9" s="4"/>
      <c r="B9" s="138"/>
      <c r="C9" s="138"/>
      <c r="D9" s="149" t="str">
        <f>'Basic Information'!D12</f>
        <v>Crop</v>
      </c>
      <c r="E9" s="144">
        <f>SUM(F9:Q9)</f>
        <v>0</v>
      </c>
      <c r="F9" s="133">
        <f>('Crop 2 - Input'!$L$14*'Crop 2 - Input'!P$14)+('Crop 2 - Input'!$L$15*'Crop 2 - Input'!P$15)+('Crop 2 - Input'!$L$16*'Crop 2 - Input'!P$16)+('Crop 2 - Input'!$L$17*'Crop 2 - Input'!P$17)</f>
        <v>0</v>
      </c>
      <c r="G9" s="133">
        <f>('Crop 2 - Input'!$L$14*'Crop 2 - Input'!Q$14)+('Crop 2 - Input'!$L$15*'Crop 2 - Input'!Q$15)+('Crop 2 - Input'!$L$16*'Crop 2 - Input'!Q$16)+('Crop 2 - Input'!$L$17*'Crop 2 - Input'!Q$17)</f>
        <v>0</v>
      </c>
      <c r="H9" s="133">
        <f>('Crop 2 - Input'!$L$14*'Crop 2 - Input'!R$14)+('Crop 2 - Input'!$L$15*'Crop 2 - Input'!R$15)+('Crop 2 - Input'!$L$16*'Crop 2 - Input'!R$16)+('Crop 2 - Input'!$L$17*'Crop 2 - Input'!R$17)</f>
        <v>0</v>
      </c>
      <c r="I9" s="133">
        <f>('Crop 2 - Input'!$L$14*'Crop 2 - Input'!S$14)+('Crop 2 - Input'!$L$15*'Crop 2 - Input'!S$15)+('Crop 2 - Input'!$L$16*'Crop 2 - Input'!S$16)+('Crop 2 - Input'!$L$17*'Crop 2 - Input'!S$17)</f>
        <v>0</v>
      </c>
      <c r="J9" s="133">
        <f>('Crop 2 - Input'!$L$14*'Crop 2 - Input'!T$14)+('Crop 2 - Input'!$L$15*'Crop 2 - Input'!T$15)+('Crop 2 - Input'!$L$16*'Crop 2 - Input'!T$16)+('Crop 2 - Input'!$L$17*'Crop 2 - Input'!T$17)</f>
        <v>0</v>
      </c>
      <c r="K9" s="133">
        <f>('Crop 2 - Input'!$L$14*'Crop 2 - Input'!U$14)+('Crop 2 - Input'!$L$15*'Crop 2 - Input'!U$15)+('Crop 2 - Input'!$L$16*'Crop 2 - Input'!U$16)+('Crop 2 - Input'!$L$17*'Crop 2 - Input'!U$17)</f>
        <v>0</v>
      </c>
      <c r="L9" s="133">
        <f>('Crop 2 - Input'!$L$14*'Crop 2 - Input'!V$14)+('Crop 2 - Input'!$L$15*'Crop 2 - Input'!V$15)+('Crop 2 - Input'!$L$16*'Crop 2 - Input'!V$16)+('Crop 2 - Input'!$L$17*'Crop 2 - Input'!V$17)</f>
        <v>0</v>
      </c>
      <c r="M9" s="133">
        <f>('Crop 2 - Input'!$L$14*'Crop 2 - Input'!W$14)+('Crop 2 - Input'!$L$15*'Crop 2 - Input'!W$15)+('Crop 2 - Input'!$L$16*'Crop 2 - Input'!W$16)+('Crop 2 - Input'!$L$17*'Crop 2 - Input'!W$17)</f>
        <v>0</v>
      </c>
      <c r="N9" s="133">
        <f>('Crop 2 - Input'!$L$14*'Crop 2 - Input'!X$14)+('Crop 2 - Input'!$L$15*'Crop 2 - Input'!X$15)+('Crop 2 - Input'!$L$16*'Crop 2 - Input'!X$16)+('Crop 2 - Input'!$L$17*'Crop 2 - Input'!X$17)</f>
        <v>0</v>
      </c>
      <c r="O9" s="133">
        <f>('Crop 2 - Input'!$L$14*'Crop 2 - Input'!Y$14)+('Crop 2 - Input'!$L$15*'Crop 2 - Input'!Y$15)+('Crop 2 - Input'!$L$16*'Crop 2 - Input'!Y$16)+('Crop 2 - Input'!$L$17*'Crop 2 - Input'!Y$17)</f>
        <v>0</v>
      </c>
      <c r="P9" s="133">
        <f>('Crop 2 - Input'!$L$14*'Crop 2 - Input'!Z$14)+('Crop 2 - Input'!$L$15*'Crop 2 - Input'!Z$15)+('Crop 2 - Input'!$L$16*'Crop 2 - Input'!Z$16)+('Crop 2 - Input'!$L$17*'Crop 2 - Input'!Z$17)</f>
        <v>0</v>
      </c>
      <c r="Q9" s="133">
        <f>('Crop 2 - Input'!$L$14*'Crop 2 - Input'!AA$14)+('Crop 2 - Input'!$L$15*'Crop 2 - Input'!AA$15)+('Crop 2 - Input'!$L$16*'Crop 2 - Input'!AA$16)+('Crop 2 - Input'!$L$17*'Crop 2 - Input'!AA$17)</f>
        <v>0</v>
      </c>
      <c r="R9" s="4"/>
    </row>
    <row r="10" spans="1:20" ht="15" customHeight="1" x14ac:dyDescent="0.3">
      <c r="A10" s="4"/>
      <c r="B10" s="138"/>
      <c r="C10" s="138"/>
      <c r="D10" s="149" t="str">
        <f>'Basic Information'!D14</f>
        <v>Crop</v>
      </c>
      <c r="E10" s="144">
        <f>SUM(F10:Q10)</f>
        <v>0</v>
      </c>
      <c r="F10" s="133">
        <f>('Crop 3 - Input'!$L$14*'Crop 3 - Input'!P$14)+('Crop 3 - Input'!$L$15*'Crop 3 - Input'!P$15)+('Crop 3 - Input'!$L$16*'Crop 3 - Input'!P$16)+('Crop 3 - Input'!$L$17*'Crop 3 - Input'!P$17)</f>
        <v>0</v>
      </c>
      <c r="G10" s="133">
        <f>('Crop 3 - Input'!$L$14*'Crop 3 - Input'!Q$14)+('Crop 3 - Input'!$L$15*'Crop 3 - Input'!Q$15)+('Crop 3 - Input'!$L$16*'Crop 3 - Input'!Q$16)+('Crop 3 - Input'!$L$17*'Crop 3 - Input'!Q$17)</f>
        <v>0</v>
      </c>
      <c r="H10" s="133">
        <f>('Crop 3 - Input'!$L$14*'Crop 3 - Input'!R$14)+('Crop 3 - Input'!$L$15*'Crop 3 - Input'!R$15)+('Crop 3 - Input'!$L$16*'Crop 3 - Input'!R$16)+('Crop 3 - Input'!$L$17*'Crop 3 - Input'!R$17)</f>
        <v>0</v>
      </c>
      <c r="I10" s="133">
        <f>('Crop 3 - Input'!$L$14*'Crop 3 - Input'!S$14)+('Crop 3 - Input'!$L$15*'Crop 3 - Input'!S$15)+('Crop 3 - Input'!$L$16*'Crop 3 - Input'!S$16)+('Crop 3 - Input'!$L$17*'Crop 3 - Input'!S$17)</f>
        <v>0</v>
      </c>
      <c r="J10" s="133">
        <f>('Crop 3 - Input'!$L$14*'Crop 3 - Input'!T$14)+('Crop 3 - Input'!$L$15*'Crop 3 - Input'!T$15)+('Crop 3 - Input'!$L$16*'Crop 3 - Input'!T$16)+('Crop 3 - Input'!$L$17*'Crop 3 - Input'!T$17)</f>
        <v>0</v>
      </c>
      <c r="K10" s="133">
        <f>('Crop 3 - Input'!$L$14*'Crop 3 - Input'!U$14)+('Crop 3 - Input'!$L$15*'Crop 3 - Input'!U$15)+('Crop 3 - Input'!$L$16*'Crop 3 - Input'!U$16)+('Crop 3 - Input'!$L$17*'Crop 3 - Input'!U$17)</f>
        <v>0</v>
      </c>
      <c r="L10" s="133">
        <f>('Crop 3 - Input'!$L$14*'Crop 3 - Input'!V$14)+('Crop 3 - Input'!$L$15*'Crop 3 - Input'!V$15)+('Crop 3 - Input'!$L$16*'Crop 3 - Input'!V$16)+('Crop 3 - Input'!$L$17*'Crop 3 - Input'!V$17)</f>
        <v>0</v>
      </c>
      <c r="M10" s="133">
        <f>('Crop 3 - Input'!$L$14*'Crop 3 - Input'!W$14)+('Crop 3 - Input'!$L$15*'Crop 3 - Input'!W$15)+('Crop 3 - Input'!$L$16*'Crop 3 - Input'!W$16)+('Crop 3 - Input'!$L$17*'Crop 3 - Input'!W$17)</f>
        <v>0</v>
      </c>
      <c r="N10" s="133">
        <f>('Crop 3 - Input'!$L$14*'Crop 3 - Input'!X$14)+('Crop 3 - Input'!$L$15*'Crop 3 - Input'!X$15)+('Crop 3 - Input'!$L$16*'Crop 3 - Input'!X$16)+('Crop 3 - Input'!$L$17*'Crop 3 - Input'!X$17)</f>
        <v>0</v>
      </c>
      <c r="O10" s="133">
        <f>('Crop 3 - Input'!$L$14*'Crop 3 - Input'!Y$14)+('Crop 3 - Input'!$L$15*'Crop 3 - Input'!Y$15)+('Crop 3 - Input'!$L$16*'Crop 3 - Input'!Y$16)+('Crop 3 - Input'!$L$17*'Crop 3 - Input'!Y$17)</f>
        <v>0</v>
      </c>
      <c r="P10" s="133">
        <f>('Crop 3 - Input'!$L$14*'Crop 3 - Input'!Z$14)+('Crop 3 - Input'!$L$15*'Crop 3 - Input'!Z$15)+('Crop 3 - Input'!$L$16*'Crop 3 - Input'!Z$16)+('Crop 3 - Input'!$L$17*'Crop 3 - Input'!Z$17)</f>
        <v>0</v>
      </c>
      <c r="Q10" s="133">
        <f>('Crop 3 - Input'!$L$14*'Crop 3 - Input'!AA$14)+('Crop 3 - Input'!$L$15*'Crop 3 - Input'!AA$15)+('Crop 3 - Input'!$L$16*'Crop 3 - Input'!AA$16)+('Crop 3 - Input'!$L$17*'Crop 3 - Input'!AA$17)</f>
        <v>0</v>
      </c>
      <c r="R10" s="4"/>
    </row>
    <row r="11" spans="1:20" ht="15" customHeight="1" x14ac:dyDescent="0.3">
      <c r="A11" s="4"/>
      <c r="B11" s="138"/>
      <c r="C11" s="138"/>
      <c r="D11" s="149" t="str">
        <f>'Basic Information'!D16</f>
        <v>Crop</v>
      </c>
      <c r="E11" s="144">
        <f>SUM(F11:Q11)</f>
        <v>0</v>
      </c>
      <c r="F11" s="133">
        <f>('Crop 4 - Input'!$L$14*'Crop 4 - Input'!P$14)+('Crop 4 - Input'!$L$15*'Crop 4 - Input'!P$15)+('Crop 4 - Input'!$L$16*'Crop 4 - Input'!P$16)+('Crop 4 - Input'!$L$17*'Crop 4 - Input'!P$17)</f>
        <v>0</v>
      </c>
      <c r="G11" s="133">
        <f>('Crop 4 - Input'!$L$14*'Crop 4 - Input'!Q$14)+('Crop 4 - Input'!$L$15*'Crop 4 - Input'!Q$15)+('Crop 4 - Input'!$L$16*'Crop 4 - Input'!Q$16)+('Crop 4 - Input'!$L$17*'Crop 4 - Input'!Q$17)</f>
        <v>0</v>
      </c>
      <c r="H11" s="133">
        <f>('Crop 4 - Input'!$L$14*'Crop 4 - Input'!R$14)+('Crop 4 - Input'!$L$15*'Crop 4 - Input'!R$15)+('Crop 4 - Input'!$L$16*'Crop 4 - Input'!R$16)+('Crop 4 - Input'!$L$17*'Crop 4 - Input'!R$17)</f>
        <v>0</v>
      </c>
      <c r="I11" s="133">
        <f>('Crop 4 - Input'!$L$14*'Crop 4 - Input'!S$14)+('Crop 4 - Input'!$L$15*'Crop 4 - Input'!S$15)+('Crop 4 - Input'!$L$16*'Crop 4 - Input'!S$16)+('Crop 4 - Input'!$L$17*'Crop 4 - Input'!S$17)</f>
        <v>0</v>
      </c>
      <c r="J11" s="133">
        <f>('Crop 4 - Input'!$L$14*'Crop 4 - Input'!T$14)+('Crop 4 - Input'!$L$15*'Crop 4 - Input'!T$15)+('Crop 4 - Input'!$L$16*'Crop 4 - Input'!T$16)+('Crop 4 - Input'!$L$17*'Crop 4 - Input'!T$17)</f>
        <v>0</v>
      </c>
      <c r="K11" s="133">
        <f>('Crop 4 - Input'!$L$14*'Crop 4 - Input'!U$14)+('Crop 4 - Input'!$L$15*'Crop 4 - Input'!U$15)+('Crop 4 - Input'!$L$16*'Crop 4 - Input'!U$16)+('Crop 4 - Input'!$L$17*'Crop 4 - Input'!U$17)</f>
        <v>0</v>
      </c>
      <c r="L11" s="133">
        <f>('Crop 4 - Input'!$L$14*'Crop 4 - Input'!V$14)+('Crop 4 - Input'!$L$15*'Crop 4 - Input'!V$15)+('Crop 4 - Input'!$L$16*'Crop 4 - Input'!V$16)+('Crop 4 - Input'!$L$17*'Crop 4 - Input'!V$17)</f>
        <v>0</v>
      </c>
      <c r="M11" s="133">
        <f>('Crop 4 - Input'!$L$14*'Crop 4 - Input'!W$14)+('Crop 4 - Input'!$L$15*'Crop 4 - Input'!W$15)+('Crop 4 - Input'!$L$16*'Crop 4 - Input'!W$16)+('Crop 4 - Input'!$L$17*'Crop 4 - Input'!W$17)</f>
        <v>0</v>
      </c>
      <c r="N11" s="133">
        <f>('Crop 4 - Input'!$L$14*'Crop 4 - Input'!X$14)+('Crop 4 - Input'!$L$15*'Crop 4 - Input'!X$15)+('Crop 4 - Input'!$L$16*'Crop 4 - Input'!X$16)+('Crop 4 - Input'!$L$17*'Crop 4 - Input'!X$17)</f>
        <v>0</v>
      </c>
      <c r="O11" s="133">
        <f>('Crop 4 - Input'!$L$14*'Crop 4 - Input'!Y$14)+('Crop 4 - Input'!$L$15*'Crop 4 - Input'!Y$15)+('Crop 4 - Input'!$L$16*'Crop 4 - Input'!Y$16)+('Crop 4 - Input'!$L$17*'Crop 4 - Input'!Y$17)</f>
        <v>0</v>
      </c>
      <c r="P11" s="133">
        <f>('Crop 4 - Input'!$L$14*'Crop 4 - Input'!Z$14)+('Crop 4 - Input'!$L$15*'Crop 4 - Input'!Z$15)+('Crop 4 - Input'!$L$16*'Crop 4 - Input'!Z$16)+('Crop 4 - Input'!$L$17*'Crop 4 - Input'!Z$17)</f>
        <v>0</v>
      </c>
      <c r="Q11" s="133">
        <f>('Crop 4 - Input'!$L$14*'Crop 4 - Input'!AA$14)+('Crop 4 - Input'!$L$15*'Crop 4 - Input'!AA$15)+('Crop 4 - Input'!$L$16*'Crop 4 - Input'!AA$16)+('Crop 4 - Input'!$L$17*'Crop 4 - Input'!AA$17)</f>
        <v>0</v>
      </c>
      <c r="R11" s="4"/>
    </row>
    <row r="12" spans="1:20" ht="15" customHeight="1" x14ac:dyDescent="0.3">
      <c r="A12" s="4"/>
      <c r="B12" s="138"/>
      <c r="C12" s="138"/>
      <c r="D12" s="149" t="str">
        <f>'Basic Information'!D18</f>
        <v>Crop</v>
      </c>
      <c r="E12" s="144">
        <f>SUM(F12:Q12)</f>
        <v>0</v>
      </c>
      <c r="F12" s="133">
        <f>('Crop 5 - Input'!$L$14*'Crop 5 - Input'!P$14)+('Crop 5 - Input'!$L$15*'Crop 5 - Input'!P$15)+('Crop 5 - Input'!$L$16*'Crop 5 - Input'!P$16)+('Crop 5 - Input'!$L$17*'Crop 5 - Input'!P$17)</f>
        <v>0</v>
      </c>
      <c r="G12" s="133">
        <f>('Crop 5 - Input'!$L$14*'Crop 5 - Input'!Q$14)+('Crop 5 - Input'!$L$15*'Crop 5 - Input'!Q$15)+('Crop 5 - Input'!$L$16*'Crop 5 - Input'!Q$16)+('Crop 5 - Input'!$L$17*'Crop 5 - Input'!Q$17)</f>
        <v>0</v>
      </c>
      <c r="H12" s="133">
        <f>('Crop 5 - Input'!$L$14*'Crop 5 - Input'!R$14)+('Crop 5 - Input'!$L$15*'Crop 5 - Input'!R$15)+('Crop 5 - Input'!$L$16*'Crop 5 - Input'!R$16)+('Crop 5 - Input'!$L$17*'Crop 5 - Input'!R$17)</f>
        <v>0</v>
      </c>
      <c r="I12" s="133">
        <f>('Crop 5 - Input'!$L$14*'Crop 5 - Input'!S$14)+('Crop 5 - Input'!$L$15*'Crop 5 - Input'!S$15)+('Crop 5 - Input'!$L$16*'Crop 5 - Input'!S$16)+('Crop 5 - Input'!$L$17*'Crop 5 - Input'!S$17)</f>
        <v>0</v>
      </c>
      <c r="J12" s="133">
        <f>('Crop 5 - Input'!$L$14*'Crop 5 - Input'!T$14)+('Crop 5 - Input'!$L$15*'Crop 5 - Input'!T$15)+('Crop 5 - Input'!$L$16*'Crop 5 - Input'!T$16)+('Crop 5 - Input'!$L$17*'Crop 5 - Input'!T$17)</f>
        <v>0</v>
      </c>
      <c r="K12" s="133">
        <f>('Crop 5 - Input'!$L$14*'Crop 5 - Input'!U$14)+('Crop 5 - Input'!$L$15*'Crop 5 - Input'!U$15)+('Crop 5 - Input'!$L$16*'Crop 5 - Input'!U$16)+('Crop 5 - Input'!$L$17*'Crop 5 - Input'!U$17)</f>
        <v>0</v>
      </c>
      <c r="L12" s="133">
        <f>('Crop 5 - Input'!$L$14*'Crop 5 - Input'!V$14)+('Crop 5 - Input'!$L$15*'Crop 5 - Input'!V$15)+('Crop 5 - Input'!$L$16*'Crop 5 - Input'!V$16)+('Crop 5 - Input'!$L$17*'Crop 5 - Input'!V$17)</f>
        <v>0</v>
      </c>
      <c r="M12" s="133">
        <f>('Crop 5 - Input'!$L$14*'Crop 5 - Input'!W$14)+('Crop 5 - Input'!$L$15*'Crop 5 - Input'!W$15)+('Crop 5 - Input'!$L$16*'Crop 5 - Input'!W$16)+('Crop 5 - Input'!$L$17*'Crop 5 - Input'!W$17)</f>
        <v>0</v>
      </c>
      <c r="N12" s="133">
        <f>('Crop 5 - Input'!$L$14*'Crop 5 - Input'!X$14)+('Crop 5 - Input'!$L$15*'Crop 5 - Input'!X$15)+('Crop 5 - Input'!$L$16*'Crop 5 - Input'!X$16)+('Crop 5 - Input'!$L$17*'Crop 5 - Input'!X$17)</f>
        <v>0</v>
      </c>
      <c r="O12" s="133">
        <f>('Crop 5 - Input'!$L$14*'Crop 5 - Input'!Y$14)+('Crop 5 - Input'!$L$15*'Crop 5 - Input'!Y$15)+('Crop 5 - Input'!$L$16*'Crop 5 - Input'!Y$16)+('Crop 5 - Input'!$L$17*'Crop 5 - Input'!Y$17)</f>
        <v>0</v>
      </c>
      <c r="P12" s="133">
        <f>('Crop 5 - Input'!$L$14*'Crop 5 - Input'!Z$14)+('Crop 5 - Input'!$L$15*'Crop 5 - Input'!Z$15)+('Crop 5 - Input'!$L$16*'Crop 5 - Input'!Z$16)+('Crop 5 - Input'!$L$17*'Crop 5 - Input'!Z$17)</f>
        <v>0</v>
      </c>
      <c r="Q12" s="133">
        <f>('Crop 5 - Input'!$L$14*'Crop 5 - Input'!AA$14)+('Crop 5 - Input'!$L$15*'Crop 5 - Input'!AA$15)+('Crop 5 - Input'!$L$16*'Crop 5 - Input'!AA$16)+('Crop 5 - Input'!$L$17*'Crop 5 - Input'!AA$17)</f>
        <v>0</v>
      </c>
      <c r="R12" s="4"/>
    </row>
    <row r="13" spans="1:20" ht="5.0999999999999996" customHeight="1" thickBot="1" x14ac:dyDescent="0.35">
      <c r="A13" s="4"/>
      <c r="B13" s="138"/>
      <c r="C13" s="145"/>
      <c r="D13" s="145"/>
      <c r="E13" s="146"/>
      <c r="F13" s="147"/>
      <c r="G13" s="147"/>
      <c r="H13" s="147"/>
      <c r="I13" s="147"/>
      <c r="J13" s="147"/>
      <c r="K13" s="147"/>
      <c r="L13" s="147"/>
      <c r="M13" s="147"/>
      <c r="N13" s="147"/>
      <c r="O13" s="147"/>
      <c r="P13" s="147"/>
      <c r="Q13" s="147"/>
      <c r="R13" s="4"/>
    </row>
    <row r="14" spans="1:20" ht="15" customHeight="1" thickTop="1" x14ac:dyDescent="0.3">
      <c r="A14" s="4"/>
      <c r="B14" s="138"/>
      <c r="C14" s="138"/>
      <c r="D14" s="138" t="s">
        <v>75</v>
      </c>
      <c r="E14" s="140">
        <f>SUM(E8:E13)</f>
        <v>0</v>
      </c>
      <c r="F14" s="140">
        <f t="shared" ref="F14:Q14" si="0">SUM(F8:F13)</f>
        <v>0</v>
      </c>
      <c r="G14" s="140">
        <f t="shared" si="0"/>
        <v>0</v>
      </c>
      <c r="H14" s="140">
        <f t="shared" si="0"/>
        <v>0</v>
      </c>
      <c r="I14" s="140">
        <f t="shared" si="0"/>
        <v>0</v>
      </c>
      <c r="J14" s="140">
        <f t="shared" si="0"/>
        <v>0</v>
      </c>
      <c r="K14" s="140">
        <f t="shared" si="0"/>
        <v>0</v>
      </c>
      <c r="L14" s="140">
        <f t="shared" si="0"/>
        <v>0</v>
      </c>
      <c r="M14" s="140">
        <f t="shared" si="0"/>
        <v>0</v>
      </c>
      <c r="N14" s="140">
        <f t="shared" si="0"/>
        <v>0</v>
      </c>
      <c r="O14" s="140">
        <f t="shared" si="0"/>
        <v>0</v>
      </c>
      <c r="P14" s="140">
        <f t="shared" si="0"/>
        <v>0</v>
      </c>
      <c r="Q14" s="140">
        <f t="shared" si="0"/>
        <v>0</v>
      </c>
      <c r="R14" s="4"/>
    </row>
    <row r="15" spans="1:20" ht="15" customHeight="1" x14ac:dyDescent="0.3">
      <c r="A15" s="4"/>
      <c r="B15" s="4"/>
      <c r="C15" s="138" t="s">
        <v>144</v>
      </c>
      <c r="D15" s="138"/>
      <c r="E15" s="141"/>
      <c r="F15" s="148"/>
      <c r="G15" s="148"/>
      <c r="H15" s="148"/>
      <c r="I15" s="148"/>
      <c r="J15" s="148"/>
      <c r="K15" s="148"/>
      <c r="L15" s="148"/>
      <c r="M15" s="148"/>
      <c r="N15" s="148"/>
      <c r="O15" s="148"/>
      <c r="P15" s="148"/>
      <c r="Q15" s="148"/>
      <c r="R15" s="4"/>
    </row>
    <row r="16" spans="1:20" ht="15" customHeight="1" x14ac:dyDescent="0.3">
      <c r="A16" s="4"/>
      <c r="B16" s="138"/>
      <c r="C16" s="138"/>
      <c r="D16" s="143" t="str">
        <f>'LS 1 - Input'!C29</f>
        <v>Steer Calves</v>
      </c>
      <c r="E16" s="144">
        <f t="shared" ref="E16:E21" si="1">SUM(F16:Q16)</f>
        <v>0</v>
      </c>
      <c r="F16" s="133">
        <f>'LS 1 - Input'!$K29*'LS 1 - Input'!Q29</f>
        <v>0</v>
      </c>
      <c r="G16" s="133">
        <f>'LS 1 - Input'!$K29*'LS 1 - Input'!R29</f>
        <v>0</v>
      </c>
      <c r="H16" s="133">
        <f>'LS 1 - Input'!$K29*'LS 1 - Input'!S29</f>
        <v>0</v>
      </c>
      <c r="I16" s="133">
        <f>'LS 1 - Input'!$K29*'LS 1 - Input'!T29</f>
        <v>0</v>
      </c>
      <c r="J16" s="133">
        <f>'LS 1 - Input'!$K29*'LS 1 - Input'!U29</f>
        <v>0</v>
      </c>
      <c r="K16" s="133">
        <f>'LS 1 - Input'!$K29*'LS 1 - Input'!V29</f>
        <v>0</v>
      </c>
      <c r="L16" s="133">
        <f>'LS 1 - Input'!$K29*'LS 1 - Input'!W29</f>
        <v>0</v>
      </c>
      <c r="M16" s="133">
        <f>'LS 1 - Input'!$K29*'LS 1 - Input'!X29</f>
        <v>0</v>
      </c>
      <c r="N16" s="133">
        <f>'LS 1 - Input'!$K29*'LS 1 - Input'!Y29</f>
        <v>0</v>
      </c>
      <c r="O16" s="133">
        <f>'LS 1 - Input'!$K29*'LS 1 - Input'!Z29</f>
        <v>0</v>
      </c>
      <c r="P16" s="133">
        <f>'LS 1 - Input'!$K29*'LS 1 - Input'!AA29</f>
        <v>0</v>
      </c>
      <c r="Q16" s="133">
        <f>'LS 1 - Input'!$K29*'LS 1 - Input'!AB29</f>
        <v>0</v>
      </c>
      <c r="R16" s="4"/>
    </row>
    <row r="17" spans="1:18" ht="15" customHeight="1" x14ac:dyDescent="0.3">
      <c r="A17" s="4"/>
      <c r="B17" s="138"/>
      <c r="C17" s="138"/>
      <c r="D17" s="143" t="str">
        <f>'LS 1 - Input'!C30</f>
        <v>Heifer Calves</v>
      </c>
      <c r="E17" s="144">
        <f t="shared" si="1"/>
        <v>0</v>
      </c>
      <c r="F17" s="133">
        <f>'LS 1 - Input'!$K30*'LS 1 - Input'!Q30</f>
        <v>0</v>
      </c>
      <c r="G17" s="133">
        <f>'LS 1 - Input'!$K30*'LS 1 - Input'!R30</f>
        <v>0</v>
      </c>
      <c r="H17" s="133">
        <f>'LS 1 - Input'!$K30*'LS 1 - Input'!S30</f>
        <v>0</v>
      </c>
      <c r="I17" s="133">
        <f>'LS 1 - Input'!$K30*'LS 1 - Input'!T30</f>
        <v>0</v>
      </c>
      <c r="J17" s="133">
        <f>'LS 1 - Input'!$K30*'LS 1 - Input'!U30</f>
        <v>0</v>
      </c>
      <c r="K17" s="133">
        <f>'LS 1 - Input'!$K30*'LS 1 - Input'!V30</f>
        <v>0</v>
      </c>
      <c r="L17" s="133">
        <f>'LS 1 - Input'!$K30*'LS 1 - Input'!W30</f>
        <v>0</v>
      </c>
      <c r="M17" s="133">
        <f>'LS 1 - Input'!$K30*'LS 1 - Input'!X30</f>
        <v>0</v>
      </c>
      <c r="N17" s="133">
        <f>'LS 1 - Input'!$K30*'LS 1 - Input'!Y30</f>
        <v>0</v>
      </c>
      <c r="O17" s="133">
        <f>'LS 1 - Input'!$K30*'LS 1 - Input'!Z30</f>
        <v>0</v>
      </c>
      <c r="P17" s="133">
        <f>'LS 1 - Input'!$K30*'LS 1 - Input'!AA30</f>
        <v>0</v>
      </c>
      <c r="Q17" s="133">
        <f>'LS 1 - Input'!$K30*'LS 1 - Input'!AB30</f>
        <v>0</v>
      </c>
      <c r="R17" s="4"/>
    </row>
    <row r="18" spans="1:18" ht="15" customHeight="1" x14ac:dyDescent="0.3">
      <c r="A18" s="4"/>
      <c r="B18" s="138"/>
      <c r="C18" s="138"/>
      <c r="D18" s="143" t="str">
        <f>'LS 1 - Input'!C31</f>
        <v>Yearling Heifers</v>
      </c>
      <c r="E18" s="144">
        <f t="shared" si="1"/>
        <v>0</v>
      </c>
      <c r="F18" s="133">
        <f>'LS 1 - Input'!$K31*'LS 1 - Input'!Q31</f>
        <v>0</v>
      </c>
      <c r="G18" s="133">
        <f>'LS 1 - Input'!$K31*'LS 1 - Input'!R31</f>
        <v>0</v>
      </c>
      <c r="H18" s="133">
        <f>'LS 1 - Input'!$K31*'LS 1 - Input'!S31</f>
        <v>0</v>
      </c>
      <c r="I18" s="133">
        <f>'LS 1 - Input'!$K31*'LS 1 - Input'!T31</f>
        <v>0</v>
      </c>
      <c r="J18" s="133">
        <f>'LS 1 - Input'!$K31*'LS 1 - Input'!U31</f>
        <v>0</v>
      </c>
      <c r="K18" s="133">
        <f>'LS 1 - Input'!$K31*'LS 1 - Input'!V31</f>
        <v>0</v>
      </c>
      <c r="L18" s="133">
        <f>'LS 1 - Input'!$K31*'LS 1 - Input'!W31</f>
        <v>0</v>
      </c>
      <c r="M18" s="133">
        <f>'LS 1 - Input'!$K31*'LS 1 - Input'!X31</f>
        <v>0</v>
      </c>
      <c r="N18" s="133">
        <f>'LS 1 - Input'!$K31*'LS 1 - Input'!Y31</f>
        <v>0</v>
      </c>
      <c r="O18" s="133">
        <f>'LS 1 - Input'!$K31*'LS 1 - Input'!Z31</f>
        <v>0</v>
      </c>
      <c r="P18" s="133">
        <f>'LS 1 - Input'!$K31*'LS 1 - Input'!AA31</f>
        <v>0</v>
      </c>
      <c r="Q18" s="133">
        <f>'LS 1 - Input'!$K31*'LS 1 - Input'!AB31</f>
        <v>0</v>
      </c>
      <c r="R18" s="4"/>
    </row>
    <row r="19" spans="1:18" ht="15" customHeight="1" x14ac:dyDescent="0.3">
      <c r="A19" s="4"/>
      <c r="B19" s="138"/>
      <c r="C19" s="138" t="s">
        <v>3</v>
      </c>
      <c r="D19" s="143"/>
      <c r="E19" s="144">
        <f t="shared" si="1"/>
        <v>0</v>
      </c>
      <c r="F19" s="133">
        <f>'LS 1 - Input'!$K34*'LS 1 - Input'!Q34</f>
        <v>0</v>
      </c>
      <c r="G19" s="133">
        <f>'LS 1 - Input'!$K34*'LS 1 - Input'!R34</f>
        <v>0</v>
      </c>
      <c r="H19" s="133">
        <f>'LS 1 - Input'!$K34*'LS 1 - Input'!S34</f>
        <v>0</v>
      </c>
      <c r="I19" s="133">
        <f>'LS 1 - Input'!$K34*'LS 1 - Input'!T34</f>
        <v>0</v>
      </c>
      <c r="J19" s="133">
        <f>'LS 1 - Input'!$K34*'LS 1 - Input'!U34</f>
        <v>0</v>
      </c>
      <c r="K19" s="133">
        <f>'LS 1 - Input'!$K34*'LS 1 - Input'!V34</f>
        <v>0</v>
      </c>
      <c r="L19" s="133">
        <f>'LS 1 - Input'!$K34*'LS 1 - Input'!W34</f>
        <v>0</v>
      </c>
      <c r="M19" s="133">
        <f>'LS 1 - Input'!$K34*'LS 1 - Input'!X34</f>
        <v>0</v>
      </c>
      <c r="N19" s="133">
        <f>'LS 1 - Input'!$K34*'LS 1 - Input'!Y34</f>
        <v>0</v>
      </c>
      <c r="O19" s="133">
        <f>'LS 1 - Input'!$K34*'LS 1 - Input'!Z34</f>
        <v>0</v>
      </c>
      <c r="P19" s="133">
        <f>'LS 1 - Input'!$K34*'LS 1 - Input'!AA34</f>
        <v>0</v>
      </c>
      <c r="Q19" s="133">
        <f>'LS 1 - Input'!$K34*'LS 1 - Input'!AB34</f>
        <v>0</v>
      </c>
      <c r="R19" s="4"/>
    </row>
    <row r="20" spans="1:18" ht="15" customHeight="1" x14ac:dyDescent="0.3">
      <c r="A20" s="4"/>
      <c r="B20" s="138"/>
      <c r="C20" s="149" t="s">
        <v>407</v>
      </c>
      <c r="E20" s="144">
        <f t="shared" si="1"/>
        <v>0</v>
      </c>
      <c r="F20" s="133">
        <f>'LS 1 - Input'!$K35*'LS 1 - Input'!Q35</f>
        <v>0</v>
      </c>
      <c r="G20" s="133">
        <f>'LS 1 - Input'!$K35*'LS 1 - Input'!R35</f>
        <v>0</v>
      </c>
      <c r="H20" s="133">
        <f>'LS 1 - Input'!$K35*'LS 1 - Input'!S35</f>
        <v>0</v>
      </c>
      <c r="I20" s="133">
        <f>'LS 1 - Input'!$K35*'LS 1 - Input'!T35</f>
        <v>0</v>
      </c>
      <c r="J20" s="133">
        <f>'LS 1 - Input'!$K35*'LS 1 - Input'!U35</f>
        <v>0</v>
      </c>
      <c r="K20" s="133">
        <f>'LS 1 - Input'!$K35*'LS 1 - Input'!V35</f>
        <v>0</v>
      </c>
      <c r="L20" s="133">
        <f>'LS 1 - Input'!$K35*'LS 1 - Input'!W35</f>
        <v>0</v>
      </c>
      <c r="M20" s="133">
        <f>'LS 1 - Input'!$K35*'LS 1 - Input'!X35</f>
        <v>0</v>
      </c>
      <c r="N20" s="133">
        <f>'LS 1 - Input'!$K35*'LS 1 - Input'!Y35</f>
        <v>0</v>
      </c>
      <c r="O20" s="133">
        <f>'LS 1 - Input'!$K35*'LS 1 - Input'!Z35</f>
        <v>0</v>
      </c>
      <c r="P20" s="133">
        <f>'LS 1 - Input'!$K35*'LS 1 - Input'!AA35</f>
        <v>0</v>
      </c>
      <c r="Q20" s="133">
        <f>'LS 1 - Input'!$K35*'LS 1 - Input'!AB35</f>
        <v>0</v>
      </c>
      <c r="R20" s="4"/>
    </row>
    <row r="21" spans="1:18" ht="15" customHeight="1" x14ac:dyDescent="0.3">
      <c r="A21" s="4"/>
      <c r="B21" s="4"/>
      <c r="C21" s="138" t="s">
        <v>145</v>
      </c>
      <c r="D21" s="138"/>
      <c r="E21" s="144">
        <f t="shared" si="1"/>
        <v>0</v>
      </c>
      <c r="F21" s="126">
        <v>0</v>
      </c>
      <c r="G21" s="126">
        <v>0</v>
      </c>
      <c r="H21" s="126">
        <v>0</v>
      </c>
      <c r="I21" s="126">
        <v>0</v>
      </c>
      <c r="J21" s="126">
        <v>0</v>
      </c>
      <c r="K21" s="126">
        <v>0</v>
      </c>
      <c r="L21" s="126">
        <v>0</v>
      </c>
      <c r="M21" s="126">
        <v>0</v>
      </c>
      <c r="N21" s="126">
        <v>0</v>
      </c>
      <c r="O21" s="126">
        <v>0</v>
      </c>
      <c r="P21" s="126">
        <v>0</v>
      </c>
      <c r="Q21" s="126">
        <v>0</v>
      </c>
      <c r="R21" s="4"/>
    </row>
    <row r="22" spans="1:18" ht="5.0999999999999996" customHeight="1" thickBot="1" x14ac:dyDescent="0.35">
      <c r="A22" s="4"/>
      <c r="B22" s="138"/>
      <c r="C22" s="145"/>
      <c r="D22" s="145"/>
      <c r="E22" s="146"/>
      <c r="F22" s="147"/>
      <c r="G22" s="147"/>
      <c r="H22" s="147"/>
      <c r="I22" s="147"/>
      <c r="J22" s="147"/>
      <c r="K22" s="147"/>
      <c r="L22" s="147"/>
      <c r="M22" s="147"/>
      <c r="N22" s="147"/>
      <c r="O22" s="147"/>
      <c r="P22" s="147"/>
      <c r="Q22" s="147"/>
      <c r="R22" s="4"/>
    </row>
    <row r="23" spans="1:18" ht="15" customHeight="1" thickTop="1" x14ac:dyDescent="0.3">
      <c r="A23" s="4"/>
      <c r="B23" s="138"/>
      <c r="C23" s="138"/>
      <c r="D23" s="138" t="s">
        <v>75</v>
      </c>
      <c r="E23" s="140">
        <f t="shared" ref="E23:Q23" si="2">SUM(E16:E22)</f>
        <v>0</v>
      </c>
      <c r="F23" s="140">
        <f t="shared" si="2"/>
        <v>0</v>
      </c>
      <c r="G23" s="140">
        <f t="shared" si="2"/>
        <v>0</v>
      </c>
      <c r="H23" s="140">
        <f t="shared" si="2"/>
        <v>0</v>
      </c>
      <c r="I23" s="140">
        <f t="shared" si="2"/>
        <v>0</v>
      </c>
      <c r="J23" s="140">
        <f t="shared" si="2"/>
        <v>0</v>
      </c>
      <c r="K23" s="140">
        <f t="shared" si="2"/>
        <v>0</v>
      </c>
      <c r="L23" s="140">
        <f t="shared" si="2"/>
        <v>0</v>
      </c>
      <c r="M23" s="140">
        <f t="shared" si="2"/>
        <v>0</v>
      </c>
      <c r="N23" s="140">
        <f t="shared" si="2"/>
        <v>0</v>
      </c>
      <c r="O23" s="140">
        <f t="shared" si="2"/>
        <v>0</v>
      </c>
      <c r="P23" s="140">
        <f t="shared" si="2"/>
        <v>0</v>
      </c>
      <c r="Q23" s="140">
        <f t="shared" si="2"/>
        <v>0</v>
      </c>
      <c r="R23" s="4"/>
    </row>
    <row r="24" spans="1:18" ht="15" customHeight="1" x14ac:dyDescent="0.3">
      <c r="A24" s="4"/>
      <c r="B24" s="4"/>
      <c r="C24" s="138" t="s">
        <v>146</v>
      </c>
      <c r="D24" s="138"/>
      <c r="E24" s="141"/>
      <c r="F24" s="148"/>
      <c r="G24" s="148"/>
      <c r="H24" s="148"/>
      <c r="I24" s="148"/>
      <c r="J24" s="148"/>
      <c r="K24" s="148"/>
      <c r="L24" s="148"/>
      <c r="M24" s="148"/>
      <c r="N24" s="148"/>
      <c r="O24" s="148"/>
      <c r="P24" s="148"/>
      <c r="Q24" s="148"/>
      <c r="R24" s="4"/>
    </row>
    <row r="25" spans="1:18" ht="15" customHeight="1" x14ac:dyDescent="0.3">
      <c r="A25" s="4"/>
      <c r="B25" s="138"/>
      <c r="C25" s="138"/>
      <c r="D25" s="138" t="s">
        <v>147</v>
      </c>
      <c r="E25" s="144">
        <f t="shared" ref="E25:E35" si="3">SUM(F25:Q25)</f>
        <v>0</v>
      </c>
      <c r="F25" s="126">
        <v>0</v>
      </c>
      <c r="G25" s="126">
        <v>0</v>
      </c>
      <c r="H25" s="126">
        <v>0</v>
      </c>
      <c r="I25" s="126">
        <v>0</v>
      </c>
      <c r="J25" s="126">
        <v>0</v>
      </c>
      <c r="K25" s="126">
        <v>0</v>
      </c>
      <c r="L25" s="126">
        <v>0</v>
      </c>
      <c r="M25" s="126">
        <v>0</v>
      </c>
      <c r="N25" s="126">
        <v>0</v>
      </c>
      <c r="O25" s="126">
        <v>0</v>
      </c>
      <c r="P25" s="126">
        <v>0</v>
      </c>
      <c r="Q25" s="126">
        <v>0</v>
      </c>
      <c r="R25" s="4"/>
    </row>
    <row r="26" spans="1:18" ht="15" customHeight="1" x14ac:dyDescent="0.3">
      <c r="A26" s="4"/>
      <c r="B26" s="138"/>
      <c r="C26" s="138"/>
      <c r="D26" s="138" t="s">
        <v>148</v>
      </c>
      <c r="E26" s="144"/>
      <c r="F26" s="151"/>
      <c r="G26" s="151"/>
      <c r="H26" s="151"/>
      <c r="I26" s="151"/>
      <c r="J26" s="151"/>
      <c r="K26" s="151"/>
      <c r="L26" s="151"/>
      <c r="M26" s="151"/>
      <c r="N26" s="151"/>
      <c r="O26" s="151"/>
      <c r="P26" s="151"/>
      <c r="Q26" s="151"/>
      <c r="R26" s="4"/>
    </row>
    <row r="27" spans="1:18" ht="15" customHeight="1" x14ac:dyDescent="0.3">
      <c r="A27" s="4"/>
      <c r="B27" s="138"/>
      <c r="C27" s="138"/>
      <c r="D27" s="143" t="s">
        <v>149</v>
      </c>
      <c r="E27" s="144">
        <f t="shared" si="3"/>
        <v>0</v>
      </c>
      <c r="F27" s="133">
        <f>('Crop 1 - Input'!$L23*'Crop 1 - Input'!P23)+('Crop 2 - Input'!$L23*'Crop 2 - Input'!P23)+('Crop 3 - Input'!$L23*'Crop 3 - Input'!P23)+('Crop 4 - Input'!$L23*'Crop 4 - Input'!P23)+('Crop 5 - Input'!$L23*'Crop 5 - Input'!P23)</f>
        <v>0</v>
      </c>
      <c r="G27" s="133">
        <f>('Crop 1 - Input'!$L23*'Crop 1 - Input'!Q23)+('Crop 2 - Input'!$L23*'Crop 2 - Input'!Q23)+('Crop 3 - Input'!$L23*'Crop 3 - Input'!Q23)+('Crop 4 - Input'!$L23*'Crop 4 - Input'!Q23)+('Crop 5 - Input'!$L23*'Crop 5 - Input'!Q23)</f>
        <v>0</v>
      </c>
      <c r="H27" s="133">
        <f>('Crop 1 - Input'!$L23*'Crop 1 - Input'!R23)+('Crop 2 - Input'!$L23*'Crop 2 - Input'!R23)+('Crop 3 - Input'!$L23*'Crop 3 - Input'!R23)+('Crop 4 - Input'!$L23*'Crop 4 - Input'!R23)+('Crop 5 - Input'!$L23*'Crop 5 - Input'!R23)</f>
        <v>0</v>
      </c>
      <c r="I27" s="133">
        <f>('Crop 1 - Input'!$L23*'Crop 1 - Input'!S23)+('Crop 2 - Input'!$L23*'Crop 2 - Input'!S23)+('Crop 3 - Input'!$L23*'Crop 3 - Input'!S23)+('Crop 4 - Input'!$L23*'Crop 4 - Input'!S23)+('Crop 5 - Input'!$L23*'Crop 5 - Input'!S23)</f>
        <v>0</v>
      </c>
      <c r="J27" s="133">
        <f>('Crop 1 - Input'!$L23*'Crop 1 - Input'!T23)+('Crop 2 - Input'!$L23*'Crop 2 - Input'!T23)+('Crop 3 - Input'!$L23*'Crop 3 - Input'!T23)+('Crop 4 - Input'!$L23*'Crop 4 - Input'!T23)+('Crop 5 - Input'!$L23*'Crop 5 - Input'!T23)</f>
        <v>0</v>
      </c>
      <c r="K27" s="133">
        <f>('Crop 1 - Input'!$L23*'Crop 1 - Input'!U23)+('Crop 2 - Input'!$L23*'Crop 2 - Input'!U23)+('Crop 3 - Input'!$L23*'Crop 3 - Input'!U23)+('Crop 4 - Input'!$L23*'Crop 4 - Input'!U23)+('Crop 5 - Input'!$L23*'Crop 5 - Input'!U23)</f>
        <v>0</v>
      </c>
      <c r="L27" s="133">
        <f>('Crop 1 - Input'!$L23*'Crop 1 - Input'!V23)+('Crop 2 - Input'!$L23*'Crop 2 - Input'!V23)+('Crop 3 - Input'!$L23*'Crop 3 - Input'!V23)+('Crop 4 - Input'!$L23*'Crop 4 - Input'!V23)+('Crop 5 - Input'!$L23*'Crop 5 - Input'!V23)</f>
        <v>0</v>
      </c>
      <c r="M27" s="133">
        <f>('Crop 1 - Input'!$L23*'Crop 1 - Input'!W23)+('Crop 2 - Input'!$L23*'Crop 2 - Input'!W23)+('Crop 3 - Input'!$L23*'Crop 3 - Input'!W23)+('Crop 4 - Input'!$L23*'Crop 4 - Input'!W23)+('Crop 5 - Input'!$L23*'Crop 5 - Input'!W23)</f>
        <v>0</v>
      </c>
      <c r="N27" s="133">
        <f>('Crop 1 - Input'!$L23*'Crop 1 - Input'!X23)+('Crop 2 - Input'!$L23*'Crop 2 - Input'!X23)+('Crop 3 - Input'!$L23*'Crop 3 - Input'!X23)+('Crop 4 - Input'!$L23*'Crop 4 - Input'!X23)+('Crop 5 - Input'!$L23*'Crop 5 - Input'!X23)</f>
        <v>0</v>
      </c>
      <c r="O27" s="133">
        <f>('Crop 1 - Input'!$L23*'Crop 1 - Input'!Y23)+('Crop 2 - Input'!$L23*'Crop 2 - Input'!Y23)+('Crop 3 - Input'!$L23*'Crop 3 - Input'!Y23)+('Crop 4 - Input'!$L23*'Crop 4 - Input'!Y23)+('Crop 5 - Input'!$L23*'Crop 5 - Input'!Y23)</f>
        <v>0</v>
      </c>
      <c r="P27" s="133">
        <f>('Crop 1 - Input'!$L23*'Crop 1 - Input'!Z23)+('Crop 2 - Input'!$L23*'Crop 2 - Input'!Z23)+('Crop 3 - Input'!$L23*'Crop 3 - Input'!Z23)+('Crop 4 - Input'!$L23*'Crop 4 - Input'!Z23)+('Crop 5 - Input'!$L23*'Crop 5 - Input'!Z23)</f>
        <v>0</v>
      </c>
      <c r="Q27" s="133">
        <f>('Crop 1 - Input'!$L23*'Crop 1 - Input'!AA23)+('Crop 2 - Input'!$L23*'Crop 2 - Input'!AA23)+('Crop 3 - Input'!$L23*'Crop 3 - Input'!AA23)+('Crop 4 - Input'!$L23*'Crop 4 - Input'!AA23)+('Crop 5 - Input'!$L23*'Crop 5 - Input'!AA23)</f>
        <v>0</v>
      </c>
      <c r="R27" s="4"/>
    </row>
    <row r="28" spans="1:18" ht="15" customHeight="1" x14ac:dyDescent="0.3">
      <c r="A28" s="4"/>
      <c r="B28" s="138"/>
      <c r="C28" s="138"/>
      <c r="D28" s="143" t="s">
        <v>150</v>
      </c>
      <c r="E28" s="144">
        <f t="shared" si="3"/>
        <v>0</v>
      </c>
      <c r="F28" s="126">
        <v>0</v>
      </c>
      <c r="G28" s="126">
        <v>0</v>
      </c>
      <c r="H28" s="126">
        <v>0</v>
      </c>
      <c r="I28" s="126">
        <v>0</v>
      </c>
      <c r="J28" s="126">
        <v>0</v>
      </c>
      <c r="K28" s="126">
        <v>0</v>
      </c>
      <c r="L28" s="126">
        <v>0</v>
      </c>
      <c r="M28" s="126">
        <v>0</v>
      </c>
      <c r="N28" s="126">
        <v>0</v>
      </c>
      <c r="O28" s="126">
        <v>0</v>
      </c>
      <c r="P28" s="126">
        <v>0</v>
      </c>
      <c r="Q28" s="126">
        <v>0</v>
      </c>
      <c r="R28" s="4"/>
    </row>
    <row r="29" spans="1:18" ht="15" customHeight="1" x14ac:dyDescent="0.3">
      <c r="A29" s="4"/>
      <c r="B29" s="138"/>
      <c r="C29" s="138"/>
      <c r="D29" s="143" t="s">
        <v>151</v>
      </c>
      <c r="E29" s="144">
        <f t="shared" si="3"/>
        <v>0</v>
      </c>
      <c r="F29" s="126">
        <v>0</v>
      </c>
      <c r="G29" s="126">
        <v>0</v>
      </c>
      <c r="H29" s="126">
        <v>0</v>
      </c>
      <c r="I29" s="126">
        <v>0</v>
      </c>
      <c r="J29" s="126">
        <v>0</v>
      </c>
      <c r="K29" s="126">
        <v>0</v>
      </c>
      <c r="L29" s="126">
        <v>0</v>
      </c>
      <c r="M29" s="126">
        <v>0</v>
      </c>
      <c r="N29" s="126">
        <v>0</v>
      </c>
      <c r="O29" s="126">
        <v>0</v>
      </c>
      <c r="P29" s="126">
        <v>0</v>
      </c>
      <c r="Q29" s="126">
        <v>0</v>
      </c>
      <c r="R29" s="4"/>
    </row>
    <row r="30" spans="1:18" ht="15" customHeight="1" x14ac:dyDescent="0.3">
      <c r="A30" s="4"/>
      <c r="B30" s="138"/>
      <c r="C30" s="138"/>
      <c r="D30" s="138" t="s">
        <v>152</v>
      </c>
      <c r="E30" s="144">
        <f t="shared" si="3"/>
        <v>0</v>
      </c>
      <c r="F30" s="126">
        <v>0</v>
      </c>
      <c r="G30" s="126">
        <v>0</v>
      </c>
      <c r="H30" s="126">
        <v>0</v>
      </c>
      <c r="I30" s="126">
        <v>0</v>
      </c>
      <c r="J30" s="126">
        <v>0</v>
      </c>
      <c r="K30" s="126">
        <v>0</v>
      </c>
      <c r="L30" s="126">
        <v>0</v>
      </c>
      <c r="M30" s="126">
        <v>0</v>
      </c>
      <c r="N30" s="126">
        <v>0</v>
      </c>
      <c r="O30" s="126">
        <v>0</v>
      </c>
      <c r="P30" s="126">
        <v>0</v>
      </c>
      <c r="Q30" s="126">
        <v>0</v>
      </c>
      <c r="R30" s="4"/>
    </row>
    <row r="31" spans="1:18" ht="15" customHeight="1" x14ac:dyDescent="0.3">
      <c r="A31" s="4"/>
      <c r="B31" s="138"/>
      <c r="C31" s="138"/>
      <c r="D31" s="138" t="s">
        <v>153</v>
      </c>
      <c r="E31" s="144">
        <f t="shared" si="3"/>
        <v>0</v>
      </c>
      <c r="F31" s="126">
        <v>0</v>
      </c>
      <c r="G31" s="126">
        <v>0</v>
      </c>
      <c r="H31" s="126">
        <v>0</v>
      </c>
      <c r="I31" s="126">
        <v>0</v>
      </c>
      <c r="J31" s="126">
        <v>0</v>
      </c>
      <c r="K31" s="126">
        <v>0</v>
      </c>
      <c r="L31" s="126">
        <v>0</v>
      </c>
      <c r="M31" s="126">
        <v>0</v>
      </c>
      <c r="N31" s="126">
        <v>0</v>
      </c>
      <c r="O31" s="126">
        <v>0</v>
      </c>
      <c r="P31" s="126">
        <v>0</v>
      </c>
      <c r="Q31" s="126">
        <v>0</v>
      </c>
      <c r="R31" s="4"/>
    </row>
    <row r="32" spans="1:18" ht="15" customHeight="1" x14ac:dyDescent="0.3">
      <c r="A32" s="4"/>
      <c r="B32" s="138"/>
      <c r="C32" s="138"/>
      <c r="D32" s="138" t="s">
        <v>154</v>
      </c>
      <c r="E32" s="144">
        <f t="shared" si="3"/>
        <v>0</v>
      </c>
      <c r="F32" s="126">
        <v>0</v>
      </c>
      <c r="G32" s="126">
        <v>0</v>
      </c>
      <c r="H32" s="126">
        <v>0</v>
      </c>
      <c r="I32" s="126">
        <v>0</v>
      </c>
      <c r="J32" s="126">
        <v>0</v>
      </c>
      <c r="K32" s="126">
        <v>0</v>
      </c>
      <c r="L32" s="126">
        <v>0</v>
      </c>
      <c r="M32" s="126">
        <v>0</v>
      </c>
      <c r="N32" s="126">
        <v>0</v>
      </c>
      <c r="O32" s="126">
        <v>0</v>
      </c>
      <c r="P32" s="126">
        <v>0</v>
      </c>
      <c r="Q32" s="126">
        <v>0</v>
      </c>
      <c r="R32" s="4"/>
    </row>
    <row r="33" spans="1:18" ht="15" customHeight="1" x14ac:dyDescent="0.3">
      <c r="A33" s="4"/>
      <c r="B33" s="138"/>
      <c r="C33" s="138"/>
      <c r="D33" s="138" t="s">
        <v>155</v>
      </c>
      <c r="E33" s="144">
        <f t="shared" si="3"/>
        <v>0</v>
      </c>
      <c r="F33" s="126">
        <v>0</v>
      </c>
      <c r="G33" s="126">
        <v>0</v>
      </c>
      <c r="H33" s="126">
        <v>0</v>
      </c>
      <c r="I33" s="126">
        <v>0</v>
      </c>
      <c r="J33" s="126">
        <v>0</v>
      </c>
      <c r="K33" s="126">
        <v>0</v>
      </c>
      <c r="L33" s="126">
        <v>0</v>
      </c>
      <c r="M33" s="126">
        <v>0</v>
      </c>
      <c r="N33" s="126">
        <v>0</v>
      </c>
      <c r="O33" s="126">
        <v>0</v>
      </c>
      <c r="P33" s="126">
        <v>0</v>
      </c>
      <c r="Q33" s="126">
        <v>0</v>
      </c>
      <c r="R33" s="4"/>
    </row>
    <row r="34" spans="1:18" ht="15" customHeight="1" x14ac:dyDescent="0.3">
      <c r="A34" s="4"/>
      <c r="B34" s="138"/>
      <c r="C34" s="138"/>
      <c r="D34" s="127" t="s">
        <v>3</v>
      </c>
      <c r="E34" s="144">
        <f t="shared" si="3"/>
        <v>0</v>
      </c>
      <c r="F34" s="126">
        <v>0</v>
      </c>
      <c r="G34" s="126">
        <v>0</v>
      </c>
      <c r="H34" s="126">
        <v>0</v>
      </c>
      <c r="I34" s="126">
        <v>0</v>
      </c>
      <c r="J34" s="126">
        <v>0</v>
      </c>
      <c r="K34" s="126">
        <v>0</v>
      </c>
      <c r="L34" s="126">
        <v>0</v>
      </c>
      <c r="M34" s="126">
        <v>0</v>
      </c>
      <c r="N34" s="126">
        <v>0</v>
      </c>
      <c r="O34" s="126">
        <v>0</v>
      </c>
      <c r="P34" s="126">
        <v>0</v>
      </c>
      <c r="Q34" s="126">
        <v>0</v>
      </c>
      <c r="R34" s="4"/>
    </row>
    <row r="35" spans="1:18" ht="15" customHeight="1" x14ac:dyDescent="0.3">
      <c r="A35" s="4"/>
      <c r="B35" s="138"/>
      <c r="C35" s="138"/>
      <c r="D35" s="127" t="s">
        <v>3</v>
      </c>
      <c r="E35" s="144">
        <f t="shared" si="3"/>
        <v>0</v>
      </c>
      <c r="F35" s="126">
        <v>0</v>
      </c>
      <c r="G35" s="126">
        <v>0</v>
      </c>
      <c r="H35" s="126">
        <v>0</v>
      </c>
      <c r="I35" s="126">
        <v>0</v>
      </c>
      <c r="J35" s="126">
        <v>0</v>
      </c>
      <c r="K35" s="126">
        <v>0</v>
      </c>
      <c r="L35" s="126">
        <v>0</v>
      </c>
      <c r="M35" s="126">
        <v>0</v>
      </c>
      <c r="N35" s="126">
        <v>0</v>
      </c>
      <c r="O35" s="126">
        <v>0</v>
      </c>
      <c r="P35" s="126">
        <v>0</v>
      </c>
      <c r="Q35" s="126">
        <v>0</v>
      </c>
      <c r="R35" s="4"/>
    </row>
    <row r="36" spans="1:18" ht="5.0999999999999996" customHeight="1" thickBot="1" x14ac:dyDescent="0.35">
      <c r="A36" s="4"/>
      <c r="B36" s="138"/>
      <c r="C36" s="145"/>
      <c r="D36" s="145"/>
      <c r="E36" s="146"/>
      <c r="F36" s="147"/>
      <c r="G36" s="147"/>
      <c r="H36" s="147"/>
      <c r="I36" s="147"/>
      <c r="J36" s="147"/>
      <c r="K36" s="147"/>
      <c r="L36" s="147"/>
      <c r="M36" s="147"/>
      <c r="N36" s="147"/>
      <c r="O36" s="147"/>
      <c r="P36" s="147"/>
      <c r="Q36" s="147"/>
      <c r="R36" s="4"/>
    </row>
    <row r="37" spans="1:18" ht="15" customHeight="1" thickTop="1" x14ac:dyDescent="0.3">
      <c r="A37" s="4"/>
      <c r="B37" s="138"/>
      <c r="C37" s="138"/>
      <c r="D37" s="138" t="s">
        <v>75</v>
      </c>
      <c r="E37" s="140">
        <f t="shared" ref="E37:Q37" si="4">SUM(E25:E36)</f>
        <v>0</v>
      </c>
      <c r="F37" s="140">
        <f t="shared" si="4"/>
        <v>0</v>
      </c>
      <c r="G37" s="140">
        <f t="shared" si="4"/>
        <v>0</v>
      </c>
      <c r="H37" s="140">
        <f t="shared" si="4"/>
        <v>0</v>
      </c>
      <c r="I37" s="140">
        <f t="shared" si="4"/>
        <v>0</v>
      </c>
      <c r="J37" s="140">
        <f t="shared" si="4"/>
        <v>0</v>
      </c>
      <c r="K37" s="140">
        <f t="shared" si="4"/>
        <v>0</v>
      </c>
      <c r="L37" s="140">
        <f t="shared" si="4"/>
        <v>0</v>
      </c>
      <c r="M37" s="140">
        <f t="shared" si="4"/>
        <v>0</v>
      </c>
      <c r="N37" s="140">
        <f t="shared" si="4"/>
        <v>0</v>
      </c>
      <c r="O37" s="140">
        <f t="shared" si="4"/>
        <v>0</v>
      </c>
      <c r="P37" s="140">
        <f t="shared" si="4"/>
        <v>0</v>
      </c>
      <c r="Q37" s="140">
        <f t="shared" si="4"/>
        <v>0</v>
      </c>
      <c r="R37" s="4"/>
    </row>
    <row r="38" spans="1:18" ht="15" customHeight="1" x14ac:dyDescent="0.3">
      <c r="A38" s="4"/>
      <c r="B38" s="138"/>
      <c r="C38" s="138"/>
      <c r="D38" s="138"/>
      <c r="E38" s="141"/>
      <c r="F38" s="138"/>
      <c r="G38" s="138"/>
      <c r="H38" s="138"/>
      <c r="I38" s="138"/>
      <c r="J38" s="138"/>
      <c r="K38" s="138"/>
      <c r="L38" s="138"/>
      <c r="M38" s="138"/>
      <c r="N38" s="138"/>
      <c r="O38" s="138"/>
      <c r="P38" s="138"/>
      <c r="Q38" s="138"/>
      <c r="R38" s="4"/>
    </row>
    <row r="39" spans="1:18" ht="15" customHeight="1" x14ac:dyDescent="0.3">
      <c r="A39" s="4"/>
      <c r="B39" s="152"/>
      <c r="C39" s="153" t="s">
        <v>156</v>
      </c>
      <c r="D39" s="153"/>
      <c r="E39" s="154">
        <f>E14+E23+E37</f>
        <v>0</v>
      </c>
      <c r="F39" s="154">
        <f t="shared" ref="F39:Q39" si="5">F14+F23+F37</f>
        <v>0</v>
      </c>
      <c r="G39" s="154">
        <f t="shared" si="5"/>
        <v>0</v>
      </c>
      <c r="H39" s="154">
        <f t="shared" si="5"/>
        <v>0</v>
      </c>
      <c r="I39" s="154">
        <f t="shared" si="5"/>
        <v>0</v>
      </c>
      <c r="J39" s="154">
        <f t="shared" si="5"/>
        <v>0</v>
      </c>
      <c r="K39" s="154">
        <f t="shared" si="5"/>
        <v>0</v>
      </c>
      <c r="L39" s="154">
        <f t="shared" si="5"/>
        <v>0</v>
      </c>
      <c r="M39" s="154">
        <f t="shared" si="5"/>
        <v>0</v>
      </c>
      <c r="N39" s="154">
        <f t="shared" si="5"/>
        <v>0</v>
      </c>
      <c r="O39" s="154">
        <f t="shared" si="5"/>
        <v>0</v>
      </c>
      <c r="P39" s="154">
        <f t="shared" si="5"/>
        <v>0</v>
      </c>
      <c r="Q39" s="154">
        <f t="shared" si="5"/>
        <v>0</v>
      </c>
      <c r="R39" s="155"/>
    </row>
    <row r="40" spans="1:18" ht="15" customHeight="1" x14ac:dyDescent="0.3">
      <c r="A40" s="4"/>
      <c r="B40" s="138"/>
      <c r="C40" s="138"/>
      <c r="D40" s="138"/>
      <c r="E40" s="141"/>
      <c r="F40" s="138"/>
      <c r="G40" s="138"/>
      <c r="H40" s="138"/>
      <c r="I40" s="138"/>
      <c r="J40" s="138"/>
      <c r="K40" s="138"/>
      <c r="L40" s="138"/>
      <c r="M40" s="138"/>
      <c r="N40" s="138"/>
      <c r="O40" s="138"/>
      <c r="P40" s="138"/>
      <c r="Q40" s="138"/>
      <c r="R40" s="4"/>
    </row>
    <row r="41" spans="1:18" ht="15" customHeight="1" x14ac:dyDescent="0.3">
      <c r="A41" s="4"/>
      <c r="B41" s="4"/>
      <c r="C41" s="139" t="s">
        <v>157</v>
      </c>
      <c r="D41" s="138"/>
      <c r="E41" s="141"/>
      <c r="F41" s="138"/>
      <c r="G41" s="138"/>
      <c r="H41" s="138"/>
      <c r="I41" s="138"/>
      <c r="J41" s="138"/>
      <c r="K41" s="138"/>
      <c r="L41" s="138"/>
      <c r="M41" s="138"/>
      <c r="N41" s="138"/>
      <c r="O41" s="138"/>
      <c r="P41" s="138"/>
      <c r="Q41" s="138"/>
      <c r="R41" s="4"/>
    </row>
    <row r="42" spans="1:18" ht="15" customHeight="1" x14ac:dyDescent="0.3">
      <c r="A42" s="4"/>
      <c r="B42" s="4"/>
      <c r="C42" s="138" t="s">
        <v>405</v>
      </c>
      <c r="D42" s="4"/>
      <c r="E42" s="144">
        <f>SUM(F42:Q42)</f>
        <v>0</v>
      </c>
      <c r="F42" s="133">
        <f>'LS 1 - Input'!$K32*'LS 1 - Input'!Q32</f>
        <v>0</v>
      </c>
      <c r="G42" s="133">
        <f>'LS 1 - Input'!$K32*'LS 1 - Input'!R32</f>
        <v>0</v>
      </c>
      <c r="H42" s="133">
        <f>'LS 1 - Input'!$K32*'LS 1 - Input'!S32</f>
        <v>0</v>
      </c>
      <c r="I42" s="133">
        <f>'LS 1 - Input'!$K32*'LS 1 - Input'!T32</f>
        <v>0</v>
      </c>
      <c r="J42" s="133">
        <f>'LS 1 - Input'!$K32*'LS 1 - Input'!U32</f>
        <v>0</v>
      </c>
      <c r="K42" s="133">
        <f>'LS 1 - Input'!$K32*'LS 1 - Input'!V32</f>
        <v>0</v>
      </c>
      <c r="L42" s="133">
        <f>'LS 1 - Input'!$K32*'LS 1 - Input'!W32</f>
        <v>0</v>
      </c>
      <c r="M42" s="133">
        <f>'LS 1 - Input'!$K32*'LS 1 - Input'!X32</f>
        <v>0</v>
      </c>
      <c r="N42" s="133">
        <f>'LS 1 - Input'!$K32*'LS 1 - Input'!Y32</f>
        <v>0</v>
      </c>
      <c r="O42" s="133">
        <f>'LS 1 - Input'!$K32*'LS 1 - Input'!Z32</f>
        <v>0</v>
      </c>
      <c r="P42" s="133">
        <f>'LS 1 - Input'!$K32*'LS 1 - Input'!AA32</f>
        <v>0</v>
      </c>
      <c r="Q42" s="133">
        <f>'LS 1 - Input'!$K32*'LS 1 - Input'!AB32</f>
        <v>0</v>
      </c>
      <c r="R42" s="4"/>
    </row>
    <row r="43" spans="1:18" ht="15" customHeight="1" x14ac:dyDescent="0.3">
      <c r="A43" s="4"/>
      <c r="B43" s="4"/>
      <c r="C43" s="138" t="s">
        <v>406</v>
      </c>
      <c r="D43" s="4"/>
      <c r="E43" s="144">
        <f>SUM(F43:Q43)</f>
        <v>0</v>
      </c>
      <c r="F43" s="133">
        <f>'LS 1 - Input'!$K33*'LS 1 - Input'!Q33</f>
        <v>0</v>
      </c>
      <c r="G43" s="133">
        <f>'LS 1 - Input'!$K33*'LS 1 - Input'!R33</f>
        <v>0</v>
      </c>
      <c r="H43" s="133">
        <f>'LS 1 - Input'!$K33*'LS 1 - Input'!S33</f>
        <v>0</v>
      </c>
      <c r="I43" s="133">
        <f>'LS 1 - Input'!$K33*'LS 1 - Input'!T33</f>
        <v>0</v>
      </c>
      <c r="J43" s="133">
        <f>'LS 1 - Input'!$K33*'LS 1 - Input'!U33</f>
        <v>0</v>
      </c>
      <c r="K43" s="133">
        <f>'LS 1 - Input'!$K33*'LS 1 - Input'!V33</f>
        <v>0</v>
      </c>
      <c r="L43" s="133">
        <f>'LS 1 - Input'!$K33*'LS 1 - Input'!W33</f>
        <v>0</v>
      </c>
      <c r="M43" s="133">
        <f>'LS 1 - Input'!$K33*'LS 1 - Input'!X33</f>
        <v>0</v>
      </c>
      <c r="N43" s="133">
        <f>'LS 1 - Input'!$K33*'LS 1 - Input'!Y33</f>
        <v>0</v>
      </c>
      <c r="O43" s="133">
        <f>'LS 1 - Input'!$K33*'LS 1 - Input'!Z33</f>
        <v>0</v>
      </c>
      <c r="P43" s="133">
        <f>'LS 1 - Input'!$K33*'LS 1 - Input'!AA33</f>
        <v>0</v>
      </c>
      <c r="Q43" s="133">
        <f>'LS 1 - Input'!$K33*'LS 1 - Input'!AB33</f>
        <v>0</v>
      </c>
      <c r="R43" s="4"/>
    </row>
    <row r="44" spans="1:18" ht="15" customHeight="1" x14ac:dyDescent="0.3">
      <c r="A44" s="4"/>
      <c r="B44" s="4"/>
      <c r="C44" s="138" t="s">
        <v>68</v>
      </c>
      <c r="D44" s="4"/>
      <c r="E44" s="144">
        <f>SUM(F44:Q44)</f>
        <v>0</v>
      </c>
      <c r="F44" s="150">
        <v>0</v>
      </c>
      <c r="G44" s="150">
        <v>0</v>
      </c>
      <c r="H44" s="150">
        <v>0</v>
      </c>
      <c r="I44" s="150">
        <v>0</v>
      </c>
      <c r="J44" s="150">
        <v>0</v>
      </c>
      <c r="K44" s="150">
        <v>0</v>
      </c>
      <c r="L44" s="150">
        <v>0</v>
      </c>
      <c r="M44" s="150">
        <v>0</v>
      </c>
      <c r="N44" s="150">
        <v>0</v>
      </c>
      <c r="O44" s="150">
        <v>0</v>
      </c>
      <c r="P44" s="150">
        <v>0</v>
      </c>
      <c r="Q44" s="150">
        <v>0</v>
      </c>
      <c r="R44" s="4"/>
    </row>
    <row r="45" spans="1:18" ht="15" customHeight="1" x14ac:dyDescent="0.3">
      <c r="A45" s="4"/>
      <c r="B45" s="4"/>
      <c r="C45" s="138" t="s">
        <v>420</v>
      </c>
      <c r="D45" s="4"/>
      <c r="E45" s="144">
        <f>SUM(F45:Q45)</f>
        <v>0</v>
      </c>
      <c r="F45" s="150">
        <v>0</v>
      </c>
      <c r="G45" s="150">
        <v>0</v>
      </c>
      <c r="H45" s="150">
        <v>0</v>
      </c>
      <c r="I45" s="150">
        <v>0</v>
      </c>
      <c r="J45" s="150">
        <v>0</v>
      </c>
      <c r="K45" s="150">
        <v>0</v>
      </c>
      <c r="L45" s="150">
        <v>0</v>
      </c>
      <c r="M45" s="150">
        <v>0</v>
      </c>
      <c r="N45" s="150">
        <v>0</v>
      </c>
      <c r="O45" s="150">
        <v>0</v>
      </c>
      <c r="P45" s="150">
        <v>0</v>
      </c>
      <c r="Q45" s="150">
        <v>0</v>
      </c>
      <c r="R45" s="4"/>
    </row>
    <row r="46" spans="1:18" ht="15" customHeight="1" x14ac:dyDescent="0.3">
      <c r="A46" s="4"/>
      <c r="B46" s="4"/>
      <c r="C46" s="417" t="s">
        <v>3</v>
      </c>
      <c r="D46" s="419"/>
      <c r="E46" s="144">
        <f>SUM(F46:R46)</f>
        <v>0</v>
      </c>
      <c r="F46" s="150">
        <v>0</v>
      </c>
      <c r="G46" s="150">
        <v>0</v>
      </c>
      <c r="H46" s="150">
        <v>0</v>
      </c>
      <c r="I46" s="150">
        <v>0</v>
      </c>
      <c r="J46" s="150">
        <v>0</v>
      </c>
      <c r="K46" s="150">
        <v>0</v>
      </c>
      <c r="L46" s="150">
        <v>0</v>
      </c>
      <c r="M46" s="150">
        <v>0</v>
      </c>
      <c r="N46" s="150">
        <v>0</v>
      </c>
      <c r="O46" s="150">
        <v>0</v>
      </c>
      <c r="P46" s="150">
        <v>0</v>
      </c>
      <c r="Q46" s="150">
        <v>0</v>
      </c>
      <c r="R46" s="4">
        <v>0</v>
      </c>
    </row>
    <row r="47" spans="1:18" ht="5.0999999999999996" customHeight="1" thickBot="1" x14ac:dyDescent="0.35">
      <c r="A47" s="4"/>
      <c r="B47" s="145"/>
      <c r="C47" s="145"/>
      <c r="D47" s="145"/>
      <c r="E47" s="146"/>
      <c r="F47" s="147"/>
      <c r="G47" s="147"/>
      <c r="H47" s="147"/>
      <c r="I47" s="147"/>
      <c r="J47" s="147"/>
      <c r="K47" s="147"/>
      <c r="L47" s="147"/>
      <c r="M47" s="147"/>
      <c r="N47" s="147"/>
      <c r="O47" s="147"/>
      <c r="P47" s="147"/>
      <c r="Q47" s="147"/>
      <c r="R47" s="4"/>
    </row>
    <row r="48" spans="1:18" ht="15" customHeight="1" thickTop="1" x14ac:dyDescent="0.3">
      <c r="A48" s="4"/>
      <c r="B48" s="4"/>
      <c r="C48" s="4"/>
      <c r="D48" s="138" t="s">
        <v>75</v>
      </c>
      <c r="E48" s="140">
        <f t="shared" ref="E48:Q48" si="6">SUM(E42:E47)</f>
        <v>0</v>
      </c>
      <c r="F48" s="140">
        <f t="shared" si="6"/>
        <v>0</v>
      </c>
      <c r="G48" s="140">
        <f t="shared" si="6"/>
        <v>0</v>
      </c>
      <c r="H48" s="140">
        <f t="shared" si="6"/>
        <v>0</v>
      </c>
      <c r="I48" s="140">
        <f t="shared" si="6"/>
        <v>0</v>
      </c>
      <c r="J48" s="140">
        <f t="shared" si="6"/>
        <v>0</v>
      </c>
      <c r="K48" s="140">
        <f t="shared" si="6"/>
        <v>0</v>
      </c>
      <c r="L48" s="140">
        <f t="shared" si="6"/>
        <v>0</v>
      </c>
      <c r="M48" s="140">
        <f t="shared" si="6"/>
        <v>0</v>
      </c>
      <c r="N48" s="140">
        <f t="shared" si="6"/>
        <v>0</v>
      </c>
      <c r="O48" s="140">
        <f t="shared" si="6"/>
        <v>0</v>
      </c>
      <c r="P48" s="140">
        <f t="shared" si="6"/>
        <v>0</v>
      </c>
      <c r="Q48" s="140">
        <f t="shared" si="6"/>
        <v>0</v>
      </c>
      <c r="R48" s="4"/>
    </row>
    <row r="49" spans="1:18" ht="15" customHeight="1" x14ac:dyDescent="0.3">
      <c r="A49" s="4"/>
      <c r="B49" s="4"/>
      <c r="C49" s="4"/>
      <c r="D49" s="138"/>
      <c r="E49" s="141"/>
      <c r="F49" s="148"/>
      <c r="G49" s="148"/>
      <c r="H49" s="148"/>
      <c r="I49" s="148"/>
      <c r="J49" s="148"/>
      <c r="K49" s="148"/>
      <c r="L49" s="148"/>
      <c r="M49" s="148"/>
      <c r="N49" s="148"/>
      <c r="O49" s="148"/>
      <c r="P49" s="148"/>
      <c r="Q49" s="148"/>
      <c r="R49" s="4"/>
    </row>
    <row r="50" spans="1:18" ht="15" customHeight="1" x14ac:dyDescent="0.3">
      <c r="A50" s="4"/>
      <c r="B50" s="4"/>
      <c r="C50" s="139" t="s">
        <v>158</v>
      </c>
      <c r="D50" s="138"/>
      <c r="E50" s="141"/>
      <c r="F50" s="138"/>
      <c r="G50" s="138"/>
      <c r="H50" s="138"/>
      <c r="I50" s="138"/>
      <c r="J50" s="138"/>
      <c r="K50" s="138"/>
      <c r="L50" s="138"/>
      <c r="M50" s="138"/>
      <c r="N50" s="138"/>
      <c r="O50" s="138"/>
      <c r="P50" s="138"/>
      <c r="Q50" s="138"/>
      <c r="R50" s="4"/>
    </row>
    <row r="51" spans="1:18" ht="15" customHeight="1" x14ac:dyDescent="0.3">
      <c r="A51" s="4"/>
      <c r="B51" s="138"/>
      <c r="C51" s="138" t="s">
        <v>159</v>
      </c>
      <c r="D51" s="4"/>
      <c r="E51" s="144">
        <f>SUM(F51:Q51)</f>
        <v>0</v>
      </c>
      <c r="F51" s="126">
        <v>0</v>
      </c>
      <c r="G51" s="126">
        <v>0</v>
      </c>
      <c r="H51" s="126">
        <v>0</v>
      </c>
      <c r="I51" s="126">
        <v>0</v>
      </c>
      <c r="J51" s="126">
        <v>0</v>
      </c>
      <c r="K51" s="126">
        <v>0</v>
      </c>
      <c r="L51" s="126">
        <v>0</v>
      </c>
      <c r="M51" s="126">
        <v>0</v>
      </c>
      <c r="N51" s="126">
        <v>0</v>
      </c>
      <c r="O51" s="126">
        <v>0</v>
      </c>
      <c r="P51" s="126">
        <v>0</v>
      </c>
      <c r="Q51" s="126">
        <v>0</v>
      </c>
      <c r="R51" s="4"/>
    </row>
    <row r="52" spans="1:18" ht="15" customHeight="1" x14ac:dyDescent="0.3">
      <c r="A52" s="4"/>
      <c r="B52" s="138"/>
      <c r="C52" s="138" t="s">
        <v>152</v>
      </c>
      <c r="D52" s="4"/>
      <c r="E52" s="144">
        <f>SUM(F52:Q52)</f>
        <v>0</v>
      </c>
      <c r="F52" s="126">
        <v>0</v>
      </c>
      <c r="G52" s="126">
        <v>0</v>
      </c>
      <c r="H52" s="126">
        <v>0</v>
      </c>
      <c r="I52" s="126">
        <v>0</v>
      </c>
      <c r="J52" s="126">
        <v>0</v>
      </c>
      <c r="K52" s="126">
        <v>0</v>
      </c>
      <c r="L52" s="126">
        <v>0</v>
      </c>
      <c r="M52" s="126">
        <v>0</v>
      </c>
      <c r="N52" s="126">
        <v>0</v>
      </c>
      <c r="O52" s="126">
        <v>0</v>
      </c>
      <c r="P52" s="126">
        <v>0</v>
      </c>
      <c r="Q52" s="126">
        <v>0</v>
      </c>
      <c r="R52" s="4"/>
    </row>
    <row r="53" spans="1:18" ht="15" customHeight="1" x14ac:dyDescent="0.3">
      <c r="A53" s="4"/>
      <c r="B53" s="138"/>
      <c r="C53" s="138" t="s">
        <v>160</v>
      </c>
      <c r="D53" s="4"/>
      <c r="E53" s="144">
        <f>SUM(F53:Q53)</f>
        <v>0</v>
      </c>
      <c r="F53" s="126">
        <v>0</v>
      </c>
      <c r="G53" s="126">
        <v>0</v>
      </c>
      <c r="H53" s="126">
        <v>0</v>
      </c>
      <c r="I53" s="126">
        <v>0</v>
      </c>
      <c r="J53" s="126">
        <v>0</v>
      </c>
      <c r="K53" s="126">
        <v>0</v>
      </c>
      <c r="L53" s="126">
        <v>0</v>
      </c>
      <c r="M53" s="126">
        <v>0</v>
      </c>
      <c r="N53" s="126">
        <v>0</v>
      </c>
      <c r="O53" s="126">
        <v>0</v>
      </c>
      <c r="P53" s="126">
        <v>0</v>
      </c>
      <c r="Q53" s="126">
        <v>0</v>
      </c>
      <c r="R53" s="4"/>
    </row>
    <row r="54" spans="1:18" ht="15" customHeight="1" x14ac:dyDescent="0.3">
      <c r="A54" s="4"/>
      <c r="B54" s="138"/>
      <c r="C54" s="494" t="s">
        <v>3</v>
      </c>
      <c r="D54" s="495"/>
      <c r="E54" s="144">
        <f>SUM(F54:Q54)</f>
        <v>0</v>
      </c>
      <c r="F54" s="126">
        <v>0</v>
      </c>
      <c r="G54" s="126">
        <v>0</v>
      </c>
      <c r="H54" s="126">
        <v>0</v>
      </c>
      <c r="I54" s="126">
        <v>0</v>
      </c>
      <c r="J54" s="126">
        <v>0</v>
      </c>
      <c r="K54" s="126">
        <v>0</v>
      </c>
      <c r="L54" s="126">
        <v>0</v>
      </c>
      <c r="M54" s="126">
        <v>0</v>
      </c>
      <c r="N54" s="126">
        <v>0</v>
      </c>
      <c r="O54" s="126">
        <v>0</v>
      </c>
      <c r="P54" s="126">
        <v>0</v>
      </c>
      <c r="Q54" s="126">
        <v>0</v>
      </c>
      <c r="R54" s="4"/>
    </row>
    <row r="55" spans="1:18" ht="15" customHeight="1" x14ac:dyDescent="0.3">
      <c r="A55" s="4"/>
      <c r="B55" s="138"/>
      <c r="C55" s="494" t="s">
        <v>3</v>
      </c>
      <c r="D55" s="495"/>
      <c r="E55" s="144">
        <f>SUM(F55:Q55)</f>
        <v>0</v>
      </c>
      <c r="F55" s="126">
        <v>0</v>
      </c>
      <c r="G55" s="126">
        <v>0</v>
      </c>
      <c r="H55" s="126">
        <v>0</v>
      </c>
      <c r="I55" s="126">
        <v>0</v>
      </c>
      <c r="J55" s="126">
        <v>0</v>
      </c>
      <c r="K55" s="126">
        <v>0</v>
      </c>
      <c r="L55" s="126">
        <v>0</v>
      </c>
      <c r="M55" s="126">
        <v>0</v>
      </c>
      <c r="N55" s="126">
        <v>0</v>
      </c>
      <c r="O55" s="126">
        <v>0</v>
      </c>
      <c r="P55" s="126">
        <v>0</v>
      </c>
      <c r="Q55" s="126">
        <v>0</v>
      </c>
      <c r="R55" s="4"/>
    </row>
    <row r="56" spans="1:18" ht="5.0999999999999996" customHeight="1" thickBot="1" x14ac:dyDescent="0.35">
      <c r="A56" s="4"/>
      <c r="B56" s="145"/>
      <c r="C56" s="145"/>
      <c r="D56" s="145"/>
      <c r="E56" s="146"/>
      <c r="F56" s="145"/>
      <c r="G56" s="145"/>
      <c r="H56" s="145"/>
      <c r="I56" s="145"/>
      <c r="J56" s="145"/>
      <c r="K56" s="145"/>
      <c r="L56" s="145"/>
      <c r="M56" s="145"/>
      <c r="N56" s="145"/>
      <c r="O56" s="145"/>
      <c r="P56" s="145"/>
      <c r="Q56" s="145"/>
      <c r="R56" s="4"/>
    </row>
    <row r="57" spans="1:18" ht="15" customHeight="1" thickTop="1" x14ac:dyDescent="0.3">
      <c r="A57" s="4"/>
      <c r="B57" s="138"/>
      <c r="C57" s="138"/>
      <c r="D57" s="138" t="s">
        <v>75</v>
      </c>
      <c r="E57" s="140">
        <f t="shared" ref="E57:Q57" si="7">SUM(E51:E56)</f>
        <v>0</v>
      </c>
      <c r="F57" s="140">
        <f t="shared" si="7"/>
        <v>0</v>
      </c>
      <c r="G57" s="140">
        <f t="shared" si="7"/>
        <v>0</v>
      </c>
      <c r="H57" s="140">
        <f t="shared" si="7"/>
        <v>0</v>
      </c>
      <c r="I57" s="140">
        <f t="shared" si="7"/>
        <v>0</v>
      </c>
      <c r="J57" s="140">
        <f t="shared" si="7"/>
        <v>0</v>
      </c>
      <c r="K57" s="140">
        <f t="shared" si="7"/>
        <v>0</v>
      </c>
      <c r="L57" s="140">
        <f t="shared" si="7"/>
        <v>0</v>
      </c>
      <c r="M57" s="140">
        <f t="shared" si="7"/>
        <v>0</v>
      </c>
      <c r="N57" s="140">
        <f t="shared" si="7"/>
        <v>0</v>
      </c>
      <c r="O57" s="140">
        <f t="shared" si="7"/>
        <v>0</v>
      </c>
      <c r="P57" s="140">
        <f t="shared" si="7"/>
        <v>0</v>
      </c>
      <c r="Q57" s="140">
        <f t="shared" si="7"/>
        <v>0</v>
      </c>
      <c r="R57" s="4"/>
    </row>
    <row r="58" spans="1:18" ht="15" customHeight="1" thickBot="1" x14ac:dyDescent="0.35">
      <c r="A58" s="4"/>
      <c r="B58" s="138"/>
      <c r="C58" s="138"/>
      <c r="D58" s="138"/>
      <c r="E58" s="141"/>
      <c r="F58" s="138"/>
      <c r="G58" s="138"/>
      <c r="H58" s="138"/>
      <c r="I58" s="138"/>
      <c r="J58" s="138"/>
      <c r="K58" s="138"/>
      <c r="L58" s="138"/>
      <c r="M58" s="138"/>
      <c r="N58" s="138"/>
      <c r="O58" s="138"/>
      <c r="P58" s="138"/>
      <c r="Q58" s="138"/>
      <c r="R58" s="4"/>
    </row>
    <row r="59" spans="1:18" ht="15" customHeight="1" thickBot="1" x14ac:dyDescent="0.35">
      <c r="A59" s="4"/>
      <c r="B59" s="156"/>
      <c r="C59" s="157" t="s">
        <v>161</v>
      </c>
      <c r="D59" s="157"/>
      <c r="E59" s="158">
        <f>E39+E48+E57</f>
        <v>0</v>
      </c>
      <c r="F59" s="158">
        <f t="shared" ref="F59:Q59" si="8">F39+F48+F57</f>
        <v>0</v>
      </c>
      <c r="G59" s="158">
        <f t="shared" si="8"/>
        <v>0</v>
      </c>
      <c r="H59" s="158">
        <f t="shared" si="8"/>
        <v>0</v>
      </c>
      <c r="I59" s="158">
        <f t="shared" si="8"/>
        <v>0</v>
      </c>
      <c r="J59" s="158">
        <f t="shared" si="8"/>
        <v>0</v>
      </c>
      <c r="K59" s="158">
        <f t="shared" si="8"/>
        <v>0</v>
      </c>
      <c r="L59" s="158">
        <f t="shared" si="8"/>
        <v>0</v>
      </c>
      <c r="M59" s="158">
        <f t="shared" si="8"/>
        <v>0</v>
      </c>
      <c r="N59" s="158">
        <f t="shared" si="8"/>
        <v>0</v>
      </c>
      <c r="O59" s="158">
        <f t="shared" si="8"/>
        <v>0</v>
      </c>
      <c r="P59" s="158">
        <f t="shared" si="8"/>
        <v>0</v>
      </c>
      <c r="Q59" s="158">
        <f t="shared" si="8"/>
        <v>0</v>
      </c>
      <c r="R59" s="159"/>
    </row>
    <row r="60" spans="1:18" ht="15" customHeight="1" x14ac:dyDescent="0.3">
      <c r="A60" s="4"/>
      <c r="B60" s="138"/>
      <c r="C60" s="138"/>
      <c r="D60" s="138"/>
      <c r="E60" s="141"/>
      <c r="F60" s="138"/>
      <c r="G60" s="138"/>
      <c r="H60" s="138"/>
      <c r="I60" s="138"/>
      <c r="J60" s="138"/>
      <c r="K60" s="138"/>
      <c r="L60" s="138"/>
      <c r="M60" s="138"/>
      <c r="N60" s="138"/>
      <c r="O60" s="138"/>
      <c r="P60" s="138"/>
      <c r="Q60" s="138"/>
      <c r="R60" s="4"/>
    </row>
    <row r="61" spans="1:18" ht="15" customHeight="1" x14ac:dyDescent="0.3">
      <c r="A61" s="4"/>
      <c r="B61" s="4"/>
      <c r="C61" s="139" t="s">
        <v>162</v>
      </c>
      <c r="D61" s="138"/>
      <c r="E61" s="160"/>
      <c r="F61" s="161"/>
      <c r="G61" s="161"/>
      <c r="H61" s="161"/>
      <c r="I61" s="161"/>
      <c r="J61" s="161"/>
      <c r="K61" s="161"/>
      <c r="L61" s="161"/>
      <c r="M61" s="161"/>
      <c r="N61" s="161"/>
      <c r="O61" s="161"/>
      <c r="P61" s="161"/>
      <c r="Q61" s="161"/>
      <c r="R61" s="4"/>
    </row>
    <row r="62" spans="1:18" ht="15" customHeight="1" x14ac:dyDescent="0.3">
      <c r="A62" s="4"/>
      <c r="B62" s="139"/>
      <c r="C62" s="139" t="s">
        <v>143</v>
      </c>
      <c r="D62" s="4"/>
      <c r="E62" s="160"/>
      <c r="F62" s="161"/>
      <c r="G62" s="161"/>
      <c r="H62" s="161"/>
      <c r="I62" s="161"/>
      <c r="J62" s="161"/>
      <c r="K62" s="161"/>
      <c r="L62" s="161"/>
      <c r="M62" s="161"/>
      <c r="N62" s="161"/>
      <c r="O62" s="161"/>
      <c r="P62" s="161"/>
      <c r="Q62" s="161"/>
      <c r="R62" s="4"/>
    </row>
    <row r="63" spans="1:18" ht="15" customHeight="1" x14ac:dyDescent="0.3">
      <c r="A63" s="4"/>
      <c r="B63" s="4"/>
      <c r="C63" s="4"/>
      <c r="D63" s="149" t="s">
        <v>534</v>
      </c>
      <c r="E63" s="144">
        <f t="shared" ref="E63:E98" si="9">SUM(F63:Q63)</f>
        <v>0</v>
      </c>
      <c r="F63" s="133">
        <f>('Crop 1 - Input'!$L43*'Crop 1 - Input'!P43)+('Crop 1 - Input'!$L44*'Crop 1 - Input'!P44)+('Crop 1 - Input'!$L45*'Crop 1 - Input'!$L45)+('Crop 1 - Input'!$L46*'Crop 1 - Input'!P46)+('Crop 2 - Input'!$L43*'Crop 2 - Input'!P43)+('Crop 2 - Input'!$L44*'Crop 2 - Input'!P44)+('Crop 2 - Input'!$L45*'Crop 2 - Input'!$L45)+('Crop 2 - Input'!$L46*'Crop 2 - Input'!P46)+('Crop 3 - Input'!$L43*'Crop 3 - Input'!P43)+('Crop 3 - Input'!$L44*'Crop 3 - Input'!P44)+('Crop 3 - Input'!$L45*'Crop 3 - Input'!$L45)+('Crop 3 - Input'!$L46*'Crop 3 - Input'!P46)+('Crop 4 - Input'!$L43*'Crop 4 - Input'!P43)+('Crop 4 - Input'!$L44*'Crop 4 - Input'!P44)+('Crop 4 - Input'!$L45*'Crop 4 - Input'!$L45)+('Crop 4 - Input'!$L46*'Crop 4 - Input'!P46)+('Crop 5 - Input'!$L43*'Crop 5 - Input'!P43)+('Crop 5 - Input'!$L44*'Crop 5 - Input'!P44)+('Crop 5 - Input'!$L45*'Crop 5 - Input'!$L45)+('Crop 5 - Input'!$L46*'Crop 5 - Input'!P46)</f>
        <v>0</v>
      </c>
      <c r="G63" s="133">
        <f>('Crop 1 - Input'!$L43*'Crop 1 - Input'!Q43)+('Crop 1 - Input'!$L44*'Crop 1 - Input'!Q44)+('Crop 1 - Input'!$L45*'Crop 1 - Input'!$L45)+('Crop 1 - Input'!$L46*'Crop 1 - Input'!Q46)+('Crop 2 - Input'!$L43*'Crop 2 - Input'!Q43)+('Crop 2 - Input'!$L44*'Crop 2 - Input'!Q44)+('Crop 2 - Input'!$L45*'Crop 2 - Input'!$L45)+('Crop 2 - Input'!$L46*'Crop 2 - Input'!Q46)+('Crop 3 - Input'!$L43*'Crop 3 - Input'!Q43)+('Crop 3 - Input'!$L44*'Crop 3 - Input'!Q44)+('Crop 3 - Input'!$L45*'Crop 3 - Input'!$L45)+('Crop 3 - Input'!$L46*'Crop 3 - Input'!Q46)+('Crop 4 - Input'!$L43*'Crop 4 - Input'!Q43)+('Crop 4 - Input'!$L44*'Crop 4 - Input'!Q44)+('Crop 4 - Input'!$L45*'Crop 4 - Input'!$L45)+('Crop 4 - Input'!$L46*'Crop 4 - Input'!Q46)+('Crop 5 - Input'!$L43*'Crop 5 - Input'!Q43)+('Crop 5 - Input'!$L44*'Crop 5 - Input'!Q44)+('Crop 5 - Input'!$L45*'Crop 5 - Input'!$L45)+('Crop 5 - Input'!$L46*'Crop 5 - Input'!Q46)</f>
        <v>0</v>
      </c>
      <c r="H63" s="133">
        <f>('Crop 1 - Input'!$L43*'Crop 1 - Input'!R43)+('Crop 1 - Input'!$L44*'Crop 1 - Input'!R44)+('Crop 1 - Input'!$L45*'Crop 1 - Input'!$L45)+('Crop 1 - Input'!$L46*'Crop 1 - Input'!R46)+('Crop 2 - Input'!$L43*'Crop 2 - Input'!R43)+('Crop 2 - Input'!$L44*'Crop 2 - Input'!R44)+('Crop 2 - Input'!$L45*'Crop 2 - Input'!$L45)+('Crop 2 - Input'!$L46*'Crop 2 - Input'!R46)+('Crop 3 - Input'!$L43*'Crop 3 - Input'!R43)+('Crop 3 - Input'!$L44*'Crop 3 - Input'!R44)+('Crop 3 - Input'!$L45*'Crop 3 - Input'!$L45)+('Crop 3 - Input'!$L46*'Crop 3 - Input'!R46)+('Crop 4 - Input'!$L43*'Crop 4 - Input'!R43)+('Crop 4 - Input'!$L44*'Crop 4 - Input'!R44)+('Crop 4 - Input'!$L45*'Crop 4 - Input'!$L45)+('Crop 4 - Input'!$L46*'Crop 4 - Input'!R46)+('Crop 5 - Input'!$L43*'Crop 5 - Input'!R43)+('Crop 5 - Input'!$L44*'Crop 5 - Input'!R44)+('Crop 5 - Input'!$L45*'Crop 5 - Input'!$L45)+('Crop 5 - Input'!$L46*'Crop 5 - Input'!R46)</f>
        <v>0</v>
      </c>
      <c r="I63" s="133">
        <f>('Crop 1 - Input'!$L43*'Crop 1 - Input'!S43)+('Crop 1 - Input'!$L44*'Crop 1 - Input'!S44)+('Crop 1 - Input'!$L45*'Crop 1 - Input'!$L45)+('Crop 1 - Input'!$L46*'Crop 1 - Input'!S46)+('Crop 2 - Input'!$L43*'Crop 2 - Input'!S43)+('Crop 2 - Input'!$L44*'Crop 2 - Input'!S44)+('Crop 2 - Input'!$L45*'Crop 2 - Input'!$L45)+('Crop 2 - Input'!$L46*'Crop 2 - Input'!S46)+('Crop 3 - Input'!$L43*'Crop 3 - Input'!S43)+('Crop 3 - Input'!$L44*'Crop 3 - Input'!S44)+('Crop 3 - Input'!$L45*'Crop 3 - Input'!$L45)+('Crop 3 - Input'!$L46*'Crop 3 - Input'!S46)+('Crop 4 - Input'!$L43*'Crop 4 - Input'!S43)+('Crop 4 - Input'!$L44*'Crop 4 - Input'!S44)+('Crop 4 - Input'!$L45*'Crop 4 - Input'!$L45)+('Crop 4 - Input'!$L46*'Crop 4 - Input'!S46)+('Crop 5 - Input'!$L43*'Crop 5 - Input'!S43)+('Crop 5 - Input'!$L44*'Crop 5 - Input'!S44)+('Crop 5 - Input'!$L45*'Crop 5 - Input'!$L45)+('Crop 5 - Input'!$L46*'Crop 5 - Input'!S46)</f>
        <v>0</v>
      </c>
      <c r="J63" s="133">
        <f>('Crop 1 - Input'!$L43*'Crop 1 - Input'!T43)+('Crop 1 - Input'!$L44*'Crop 1 - Input'!T44)+('Crop 1 - Input'!$L45*'Crop 1 - Input'!$L45)+('Crop 1 - Input'!$L46*'Crop 1 - Input'!T46)+('Crop 2 - Input'!$L43*'Crop 2 - Input'!T43)+('Crop 2 - Input'!$L44*'Crop 2 - Input'!T44)+('Crop 2 - Input'!$L45*'Crop 2 - Input'!$L45)+('Crop 2 - Input'!$L46*'Crop 2 - Input'!T46)+('Crop 3 - Input'!$L43*'Crop 3 - Input'!T43)+('Crop 3 - Input'!$L44*'Crop 3 - Input'!T44)+('Crop 3 - Input'!$L45*'Crop 3 - Input'!$L45)+('Crop 3 - Input'!$L46*'Crop 3 - Input'!T46)+('Crop 4 - Input'!$L43*'Crop 4 - Input'!T43)+('Crop 4 - Input'!$L44*'Crop 4 - Input'!T44)+('Crop 4 - Input'!$L45*'Crop 4 - Input'!$L45)+('Crop 4 - Input'!$L46*'Crop 4 - Input'!T46)+('Crop 5 - Input'!$L43*'Crop 5 - Input'!T43)+('Crop 5 - Input'!$L44*'Crop 5 - Input'!T44)+('Crop 5 - Input'!$L45*'Crop 5 - Input'!$L45)+('Crop 5 - Input'!$L46*'Crop 5 - Input'!T46)</f>
        <v>0</v>
      </c>
      <c r="K63" s="133">
        <f>('Crop 1 - Input'!$L43*'Crop 1 - Input'!U43)+('Crop 1 - Input'!$L44*'Crop 1 - Input'!U44)+('Crop 1 - Input'!$L45*'Crop 1 - Input'!$L45)+('Crop 1 - Input'!$L46*'Crop 1 - Input'!U46)+('Crop 2 - Input'!$L43*'Crop 2 - Input'!U43)+('Crop 2 - Input'!$L44*'Crop 2 - Input'!U44)+('Crop 2 - Input'!$L45*'Crop 2 - Input'!$L45)+('Crop 2 - Input'!$L46*'Crop 2 - Input'!U46)+('Crop 3 - Input'!$L43*'Crop 3 - Input'!U43)+('Crop 3 - Input'!$L44*'Crop 3 - Input'!U44)+('Crop 3 - Input'!$L45*'Crop 3 - Input'!$L45)+('Crop 3 - Input'!$L46*'Crop 3 - Input'!U46)+('Crop 4 - Input'!$L43*'Crop 4 - Input'!U43)+('Crop 4 - Input'!$L44*'Crop 4 - Input'!U44)+('Crop 4 - Input'!$L45*'Crop 4 - Input'!$L45)+('Crop 4 - Input'!$L46*'Crop 4 - Input'!U46)+('Crop 5 - Input'!$L43*'Crop 5 - Input'!U43)+('Crop 5 - Input'!$L44*'Crop 5 - Input'!U44)+('Crop 5 - Input'!$L45*'Crop 5 - Input'!$L45)+('Crop 5 - Input'!$L46*'Crop 5 - Input'!U46)</f>
        <v>0</v>
      </c>
      <c r="L63" s="133">
        <f>('Crop 1 - Input'!$L43*'Crop 1 - Input'!V43)+('Crop 1 - Input'!$L44*'Crop 1 - Input'!V44)+('Crop 1 - Input'!$L45*'Crop 1 - Input'!$L45)+('Crop 1 - Input'!$L46*'Crop 1 - Input'!V46)+('Crop 2 - Input'!$L43*'Crop 2 - Input'!V43)+('Crop 2 - Input'!$L44*'Crop 2 - Input'!V44)+('Crop 2 - Input'!$L45*'Crop 2 - Input'!$L45)+('Crop 2 - Input'!$L46*'Crop 2 - Input'!V46)+('Crop 3 - Input'!$L43*'Crop 3 - Input'!V43)+('Crop 3 - Input'!$L44*'Crop 3 - Input'!V44)+('Crop 3 - Input'!$L45*'Crop 3 - Input'!$L45)+('Crop 3 - Input'!$L46*'Crop 3 - Input'!V46)+('Crop 4 - Input'!$L43*'Crop 4 - Input'!V43)+('Crop 4 - Input'!$L44*'Crop 4 - Input'!V44)+('Crop 4 - Input'!$L45*'Crop 4 - Input'!$L45)+('Crop 4 - Input'!$L46*'Crop 4 - Input'!V46)+('Crop 5 - Input'!$L43*'Crop 5 - Input'!V43)+('Crop 5 - Input'!$L44*'Crop 5 - Input'!V44)+('Crop 5 - Input'!$L45*'Crop 5 - Input'!$L45)+('Crop 5 - Input'!$L46*'Crop 5 - Input'!V46)</f>
        <v>0</v>
      </c>
      <c r="M63" s="133">
        <f>('Crop 1 - Input'!$L43*'Crop 1 - Input'!W43)+('Crop 1 - Input'!$L44*'Crop 1 - Input'!W44)+('Crop 1 - Input'!$L45*'Crop 1 - Input'!$L45)+('Crop 1 - Input'!$L46*'Crop 1 - Input'!W46)+('Crop 2 - Input'!$L43*'Crop 2 - Input'!W43)+('Crop 2 - Input'!$L44*'Crop 2 - Input'!W44)+('Crop 2 - Input'!$L45*'Crop 2 - Input'!$L45)+('Crop 2 - Input'!$L46*'Crop 2 - Input'!W46)+('Crop 3 - Input'!$L43*'Crop 3 - Input'!W43)+('Crop 3 - Input'!$L44*'Crop 3 - Input'!W44)+('Crop 3 - Input'!$L45*'Crop 3 - Input'!$L45)+('Crop 3 - Input'!$L46*'Crop 3 - Input'!W46)+('Crop 4 - Input'!$L43*'Crop 4 - Input'!W43)+('Crop 4 - Input'!$L44*'Crop 4 - Input'!W44)+('Crop 4 - Input'!$L45*'Crop 4 - Input'!$L45)+('Crop 4 - Input'!$L46*'Crop 4 - Input'!W46)+('Crop 5 - Input'!$L43*'Crop 5 - Input'!W43)+('Crop 5 - Input'!$L44*'Crop 5 - Input'!W44)+('Crop 5 - Input'!$L45*'Crop 5 - Input'!$L45)+('Crop 5 - Input'!$L46*'Crop 5 - Input'!W46)</f>
        <v>0</v>
      </c>
      <c r="N63" s="133">
        <f>('Crop 1 - Input'!$L43*'Crop 1 - Input'!X43)+('Crop 1 - Input'!$L44*'Crop 1 - Input'!X44)+('Crop 1 - Input'!$L45*'Crop 1 - Input'!$L45)+('Crop 1 - Input'!$L46*'Crop 1 - Input'!X46)+('Crop 2 - Input'!$L43*'Crop 2 - Input'!X43)+('Crop 2 - Input'!$L44*'Crop 2 - Input'!X44)+('Crop 2 - Input'!$L45*'Crop 2 - Input'!$L45)+('Crop 2 - Input'!$L46*'Crop 2 - Input'!X46)+('Crop 3 - Input'!$L43*'Crop 3 - Input'!X43)+('Crop 3 - Input'!$L44*'Crop 3 - Input'!X44)+('Crop 3 - Input'!$L45*'Crop 3 - Input'!$L45)+('Crop 3 - Input'!$L46*'Crop 3 - Input'!X46)+('Crop 4 - Input'!$L43*'Crop 4 - Input'!X43)+('Crop 4 - Input'!$L44*'Crop 4 - Input'!X44)+('Crop 4 - Input'!$L45*'Crop 4 - Input'!$L45)+('Crop 4 - Input'!$L46*'Crop 4 - Input'!X46)+('Crop 5 - Input'!$L43*'Crop 5 - Input'!X43)+('Crop 5 - Input'!$L44*'Crop 5 - Input'!X44)+('Crop 5 - Input'!$L45*'Crop 5 - Input'!$L45)+('Crop 5 - Input'!$L46*'Crop 5 - Input'!X46)</f>
        <v>0</v>
      </c>
      <c r="O63" s="133">
        <f>('Crop 1 - Input'!$L43*'Crop 1 - Input'!Y43)+('Crop 1 - Input'!$L44*'Crop 1 - Input'!Y44)+('Crop 1 - Input'!$L45*'Crop 1 - Input'!$L45)+('Crop 1 - Input'!$L46*'Crop 1 - Input'!Y46)+('Crop 2 - Input'!$L43*'Crop 2 - Input'!Y43)+('Crop 2 - Input'!$L44*'Crop 2 - Input'!Y44)+('Crop 2 - Input'!$L45*'Crop 2 - Input'!$L45)+('Crop 2 - Input'!$L46*'Crop 2 - Input'!Y46)+('Crop 3 - Input'!$L43*'Crop 3 - Input'!Y43)+('Crop 3 - Input'!$L44*'Crop 3 - Input'!Y44)+('Crop 3 - Input'!$L45*'Crop 3 - Input'!$L45)+('Crop 3 - Input'!$L46*'Crop 3 - Input'!Y46)+('Crop 4 - Input'!$L43*'Crop 4 - Input'!Y43)+('Crop 4 - Input'!$L44*'Crop 4 - Input'!Y44)+('Crop 4 - Input'!$L45*'Crop 4 - Input'!$L45)+('Crop 4 - Input'!$L46*'Crop 4 - Input'!Y46)+('Crop 5 - Input'!$L43*'Crop 5 - Input'!Y43)+('Crop 5 - Input'!$L44*'Crop 5 - Input'!Y44)+('Crop 5 - Input'!$L45*'Crop 5 - Input'!$L45)+('Crop 5 - Input'!$L46*'Crop 5 - Input'!Y46)</f>
        <v>0</v>
      </c>
      <c r="P63" s="133">
        <f>('Crop 1 - Input'!$L43*'Crop 1 - Input'!Z43)+('Crop 1 - Input'!$L44*'Crop 1 - Input'!Z44)+('Crop 1 - Input'!$L45*'Crop 1 - Input'!$L45)+('Crop 1 - Input'!$L46*'Crop 1 - Input'!Z46)+('Crop 2 - Input'!$L43*'Crop 2 - Input'!Z43)+('Crop 2 - Input'!$L44*'Crop 2 - Input'!Z44)+('Crop 2 - Input'!$L45*'Crop 2 - Input'!$L45)+('Crop 2 - Input'!$L46*'Crop 2 - Input'!Z46)+('Crop 3 - Input'!$L43*'Crop 3 - Input'!Z43)+('Crop 3 - Input'!$L44*'Crop 3 - Input'!Z44)+('Crop 3 - Input'!$L45*'Crop 3 - Input'!$L45)+('Crop 3 - Input'!$L46*'Crop 3 - Input'!Z46)+('Crop 4 - Input'!$L43*'Crop 4 - Input'!Z43)+('Crop 4 - Input'!$L44*'Crop 4 - Input'!Z44)+('Crop 4 - Input'!$L45*'Crop 4 - Input'!$L45)+('Crop 4 - Input'!$L46*'Crop 4 - Input'!Z46)+('Crop 5 - Input'!$L43*'Crop 5 - Input'!Z43)+('Crop 5 - Input'!$L44*'Crop 5 - Input'!Z44)+('Crop 5 - Input'!$L45*'Crop 5 - Input'!$L45)+('Crop 5 - Input'!$L46*'Crop 5 - Input'!Z46)</f>
        <v>0</v>
      </c>
      <c r="Q63" s="133">
        <f>('Crop 1 - Input'!$L43*'Crop 1 - Input'!AA43)+('Crop 1 - Input'!$L44*'Crop 1 - Input'!AA44)+('Crop 1 - Input'!$L45*'Crop 1 - Input'!$L45)+('Crop 1 - Input'!$L46*'Crop 1 - Input'!AA46)+('Crop 2 - Input'!$L43*'Crop 2 - Input'!AA43)+('Crop 2 - Input'!$L44*'Crop 2 - Input'!AA44)+('Crop 2 - Input'!$L45*'Crop 2 - Input'!$L45)+('Crop 2 - Input'!$L46*'Crop 2 - Input'!AA46)+('Crop 3 - Input'!$L43*'Crop 3 - Input'!AA43)+('Crop 3 - Input'!$L44*'Crop 3 - Input'!AA44)+('Crop 3 - Input'!$L45*'Crop 3 - Input'!$L45)+('Crop 3 - Input'!$L46*'Crop 3 - Input'!AA46)+('Crop 4 - Input'!$L43*'Crop 4 - Input'!AA43)+('Crop 4 - Input'!$L44*'Crop 4 - Input'!AA44)+('Crop 4 - Input'!$L45*'Crop 4 - Input'!$L45)+('Crop 4 - Input'!$L46*'Crop 4 - Input'!AA46)+('Crop 5 - Input'!$L43*'Crop 5 - Input'!AA43)+('Crop 5 - Input'!$L44*'Crop 5 - Input'!AA44)+('Crop 5 - Input'!$L45*'Crop 5 - Input'!$L45)+('Crop 5 - Input'!$L46*'Crop 5 - Input'!AA46)</f>
        <v>0</v>
      </c>
      <c r="R63" s="4"/>
    </row>
    <row r="64" spans="1:18" ht="15" customHeight="1" x14ac:dyDescent="0.3">
      <c r="A64" s="4"/>
      <c r="B64" s="138"/>
      <c r="C64" s="138"/>
      <c r="D64" s="149" t="s">
        <v>535</v>
      </c>
      <c r="E64" s="144">
        <f t="shared" si="9"/>
        <v>0</v>
      </c>
      <c r="F64" s="133">
        <f>('Crop 1 - Input'!$L88*'Crop 1 - Input'!P88)+('Crop 1 - Input'!$L89*'Crop 1 - Input'!P89)+('Crop 1 - Input'!$L91*'Crop 1 - Input'!P91)+('Crop 1 - Input'!$L92*'Crop 1 - Input'!P92)+('Crop 1 - Input'!$L94*'Crop 1 - Input'!P94)+('Crop 1 - Input'!$L95*'Crop 1 - Input'!P95)+('Crop 1 - Input'!$L97*'Crop 1 - Input'!P97)+('Crop 1 - Input'!$L98*'Crop 1 - Input'!P98)+('Crop 2 - Input'!$L88*'Crop 2 - Input'!P88)+('Crop 2 - Input'!$L89*'Crop 2 - Input'!P89)+('Crop 2 - Input'!$L91*'Crop 2 - Input'!P91)+('Crop 2 - Input'!$L92*'Crop 2 - Input'!P92)+('Crop 2 - Input'!$L94*'Crop 2 - Input'!P94)+('Crop 2 - Input'!$L95*'Crop 2 - Input'!P95)+('Crop 2 - Input'!$L97*'Crop 2 - Input'!P97)+('Crop 2 - Input'!$L98*'Crop 2 - Input'!P98)+('Crop 3 - Input'!$L88*'Crop 3 - Input'!P88)+('Crop 3 - Input'!$L89*'Crop 3 - Input'!P89)+('Crop 3 - Input'!$L91*'Crop 3 - Input'!P91)+('Crop 3 - Input'!$L92*'Crop 3 - Input'!P92)+('Crop 3 - Input'!$L94*'Crop 3 - Input'!P94)+('Crop 3 - Input'!$L95*'Crop 3 - Input'!P95)+('Crop 3 - Input'!$L97*'Crop 3 - Input'!P97)+('Crop 3 - Input'!$L98*'Crop 3 - Input'!P98)+('Crop 4 - Input'!$L88*'Crop 4 - Input'!P88)+('Crop 4 - Input'!$L89*'Crop 4 - Input'!P89)+('Crop 4 - Input'!$L91*'Crop 4 - Input'!P91)+('Crop 4 - Input'!$L92*'Crop 4 - Input'!P92)+('Crop 4 - Input'!$L94*'Crop 4 - Input'!P94)+('Crop 4 - Input'!$L95*'Crop 4 - Input'!P95)+('Crop 4 - Input'!$L97*'Crop 4 - Input'!P97)+('Crop 4 - Input'!$L98*'Crop 4 - Input'!P98)+('Crop 5 - Input'!$L88*'Crop 5 - Input'!P88)+('Crop 5 - Input'!$L89*'Crop 5 - Input'!P89)+('Crop 5 - Input'!$L91*'Crop 5 - Input'!P91)+('Crop 5 - Input'!$L92*'Crop 5 - Input'!P92)+('Crop 5 - Input'!$L94*'Crop 5 - Input'!P94)+('Crop 5 - Input'!$L95*'Crop 5 - Input'!P95)+('Crop 5 - Input'!$L97*'Crop 5 - Input'!P97)+('Crop 5 - Input'!$L98*'Crop 5 - Input'!P98)</f>
        <v>0</v>
      </c>
      <c r="G64" s="133">
        <f>('Crop 1 - Input'!$L88*'Crop 1 - Input'!Q88)+('Crop 1 - Input'!$L89*'Crop 1 - Input'!Q89)+('Crop 1 - Input'!$L91*'Crop 1 - Input'!Q91)+('Crop 1 - Input'!$L92*'Crop 1 - Input'!Q92)+('Crop 1 - Input'!$L94*'Crop 1 - Input'!Q94)+('Crop 1 - Input'!$L95*'Crop 1 - Input'!Q95)+('Crop 1 - Input'!$L97*'Crop 1 - Input'!Q97)+('Crop 1 - Input'!$L98*'Crop 1 - Input'!Q98)+('Crop 2 - Input'!$L88*'Crop 2 - Input'!Q88)+('Crop 2 - Input'!$L89*'Crop 2 - Input'!Q89)+('Crop 2 - Input'!$L91*'Crop 2 - Input'!Q91)+('Crop 2 - Input'!$L92*'Crop 2 - Input'!Q92)+('Crop 2 - Input'!$L94*'Crop 2 - Input'!Q94)+('Crop 2 - Input'!$L95*'Crop 2 - Input'!Q95)+('Crop 2 - Input'!$L97*'Crop 2 - Input'!Q97)+('Crop 2 - Input'!$L98*'Crop 2 - Input'!Q98)+('Crop 3 - Input'!$L88*'Crop 3 - Input'!Q88)+('Crop 3 - Input'!$L89*'Crop 3 - Input'!Q89)+('Crop 3 - Input'!$L91*'Crop 3 - Input'!Q91)+('Crop 3 - Input'!$L92*'Crop 3 - Input'!Q92)+('Crop 3 - Input'!$L94*'Crop 3 - Input'!Q94)+('Crop 3 - Input'!$L95*'Crop 3 - Input'!Q95)+('Crop 3 - Input'!$L97*'Crop 3 - Input'!Q97)+('Crop 3 - Input'!$L98*'Crop 3 - Input'!Q98)+('Crop 4 - Input'!$L88*'Crop 4 - Input'!Q88)+('Crop 4 - Input'!$L89*'Crop 4 - Input'!Q89)+('Crop 4 - Input'!$L91*'Crop 4 - Input'!Q91)+('Crop 4 - Input'!$L92*'Crop 4 - Input'!Q92)+('Crop 4 - Input'!$L94*'Crop 4 - Input'!Q94)+('Crop 4 - Input'!$L95*'Crop 4 - Input'!Q95)+('Crop 4 - Input'!$L97*'Crop 4 - Input'!Q97)+('Crop 4 - Input'!$L98*'Crop 4 - Input'!Q98)+('Crop 5 - Input'!$L88*'Crop 5 - Input'!Q88)+('Crop 5 - Input'!$L89*'Crop 5 - Input'!Q89)+('Crop 5 - Input'!$L91*'Crop 5 - Input'!Q91)+('Crop 5 - Input'!$L92*'Crop 5 - Input'!Q92)+('Crop 5 - Input'!$L94*'Crop 5 - Input'!Q94)+('Crop 5 - Input'!$L95*'Crop 5 - Input'!Q95)+('Crop 5 - Input'!$L97*'Crop 5 - Input'!Q97)+('Crop 5 - Input'!$L98*'Crop 5 - Input'!Q98)</f>
        <v>0</v>
      </c>
      <c r="H64" s="133">
        <f>('Crop 1 - Input'!$L88*'Crop 1 - Input'!R88)+('Crop 1 - Input'!$L89*'Crop 1 - Input'!R89)+('Crop 1 - Input'!$L91*'Crop 1 - Input'!R91)+('Crop 1 - Input'!$L92*'Crop 1 - Input'!R92)+('Crop 1 - Input'!$L94*'Crop 1 - Input'!R94)+('Crop 1 - Input'!$L95*'Crop 1 - Input'!R95)+('Crop 1 - Input'!$L97*'Crop 1 - Input'!R97)+('Crop 1 - Input'!$L98*'Crop 1 - Input'!R98)+('Crop 2 - Input'!$L88*'Crop 2 - Input'!R88)+('Crop 2 - Input'!$L89*'Crop 2 - Input'!R89)+('Crop 2 - Input'!$L91*'Crop 2 - Input'!R91)+('Crop 2 - Input'!$L92*'Crop 2 - Input'!R92)+('Crop 2 - Input'!$L94*'Crop 2 - Input'!R94)+('Crop 2 - Input'!$L95*'Crop 2 - Input'!R95)+('Crop 2 - Input'!$L97*'Crop 2 - Input'!R97)+('Crop 2 - Input'!$L98*'Crop 2 - Input'!R98)+('Crop 3 - Input'!$L88*'Crop 3 - Input'!R88)+('Crop 3 - Input'!$L89*'Crop 3 - Input'!R89)+('Crop 3 - Input'!$L91*'Crop 3 - Input'!R91)+('Crop 3 - Input'!$L92*'Crop 3 - Input'!R92)+('Crop 3 - Input'!$L94*'Crop 3 - Input'!R94)+('Crop 3 - Input'!$L95*'Crop 3 - Input'!R95)+('Crop 3 - Input'!$L97*'Crop 3 - Input'!R97)+('Crop 3 - Input'!$L98*'Crop 3 - Input'!R98)+('Crop 4 - Input'!$L88*'Crop 4 - Input'!R88)+('Crop 4 - Input'!$L89*'Crop 4 - Input'!R89)+('Crop 4 - Input'!$L91*'Crop 4 - Input'!R91)+('Crop 4 - Input'!$L92*'Crop 4 - Input'!R92)+('Crop 4 - Input'!$L94*'Crop 4 - Input'!R94)+('Crop 4 - Input'!$L95*'Crop 4 - Input'!R95)+('Crop 4 - Input'!$L97*'Crop 4 - Input'!R97)+('Crop 4 - Input'!$L98*'Crop 4 - Input'!R98)+('Crop 5 - Input'!$L88*'Crop 5 - Input'!R88)+('Crop 5 - Input'!$L89*'Crop 5 - Input'!R89)+('Crop 5 - Input'!$L91*'Crop 5 - Input'!R91)+('Crop 5 - Input'!$L92*'Crop 5 - Input'!R92)+('Crop 5 - Input'!$L94*'Crop 5 - Input'!R94)+('Crop 5 - Input'!$L95*'Crop 5 - Input'!R95)+('Crop 5 - Input'!$L97*'Crop 5 - Input'!R97)+('Crop 5 - Input'!$L98*'Crop 5 - Input'!R98)</f>
        <v>0</v>
      </c>
      <c r="I64" s="133">
        <f>('Crop 1 - Input'!$L88*'Crop 1 - Input'!S88)+('Crop 1 - Input'!$L89*'Crop 1 - Input'!S89)+('Crop 1 - Input'!$L91*'Crop 1 - Input'!S91)+('Crop 1 - Input'!$L92*'Crop 1 - Input'!S92)+('Crop 1 - Input'!$L94*'Crop 1 - Input'!S94)+('Crop 1 - Input'!$L95*'Crop 1 - Input'!S95)+('Crop 1 - Input'!$L97*'Crop 1 - Input'!S97)+('Crop 1 - Input'!$L98*'Crop 1 - Input'!S98)+('Crop 2 - Input'!$L88*'Crop 2 - Input'!S88)+('Crop 2 - Input'!$L89*'Crop 2 - Input'!S89)+('Crop 2 - Input'!$L91*'Crop 2 - Input'!S91)+('Crop 2 - Input'!$L92*'Crop 2 - Input'!S92)+('Crop 2 - Input'!$L94*'Crop 2 - Input'!S94)+('Crop 2 - Input'!$L95*'Crop 2 - Input'!S95)+('Crop 2 - Input'!$L97*'Crop 2 - Input'!S97)+('Crop 2 - Input'!$L98*'Crop 2 - Input'!S98)+('Crop 3 - Input'!$L88*'Crop 3 - Input'!S88)+('Crop 3 - Input'!$L89*'Crop 3 - Input'!S89)+('Crop 3 - Input'!$L91*'Crop 3 - Input'!S91)+('Crop 3 - Input'!$L92*'Crop 3 - Input'!S92)+('Crop 3 - Input'!$L94*'Crop 3 - Input'!S94)+('Crop 3 - Input'!$L95*'Crop 3 - Input'!S95)+('Crop 3 - Input'!$L97*'Crop 3 - Input'!S97)+('Crop 3 - Input'!$L98*'Crop 3 - Input'!S98)+('Crop 4 - Input'!$L88*'Crop 4 - Input'!S88)+('Crop 4 - Input'!$L89*'Crop 4 - Input'!S89)+('Crop 4 - Input'!$L91*'Crop 4 - Input'!S91)+('Crop 4 - Input'!$L92*'Crop 4 - Input'!S92)+('Crop 4 - Input'!$L94*'Crop 4 - Input'!S94)+('Crop 4 - Input'!$L95*'Crop 4 - Input'!S95)+('Crop 4 - Input'!$L97*'Crop 4 - Input'!S97)+('Crop 4 - Input'!$L98*'Crop 4 - Input'!S98)+('Crop 5 - Input'!$L88*'Crop 5 - Input'!S88)+('Crop 5 - Input'!$L89*'Crop 5 - Input'!S89)+('Crop 5 - Input'!$L91*'Crop 5 - Input'!S91)+('Crop 5 - Input'!$L92*'Crop 5 - Input'!S92)+('Crop 5 - Input'!$L94*'Crop 5 - Input'!S94)+('Crop 5 - Input'!$L95*'Crop 5 - Input'!S95)+('Crop 5 - Input'!$L97*'Crop 5 - Input'!S97)+('Crop 5 - Input'!$L98*'Crop 5 - Input'!S98)</f>
        <v>0</v>
      </c>
      <c r="J64" s="133">
        <f>('Crop 1 - Input'!$L88*'Crop 1 - Input'!T88)+('Crop 1 - Input'!$L89*'Crop 1 - Input'!T89)+('Crop 1 - Input'!$L91*'Crop 1 - Input'!T91)+('Crop 1 - Input'!$L92*'Crop 1 - Input'!T92)+('Crop 1 - Input'!$L94*'Crop 1 - Input'!T94)+('Crop 1 - Input'!$L95*'Crop 1 - Input'!T95)+('Crop 1 - Input'!$L97*'Crop 1 - Input'!T97)+('Crop 1 - Input'!$L98*'Crop 1 - Input'!T98)+('Crop 2 - Input'!$L88*'Crop 2 - Input'!T88)+('Crop 2 - Input'!$L89*'Crop 2 - Input'!T89)+('Crop 2 - Input'!$L91*'Crop 2 - Input'!T91)+('Crop 2 - Input'!$L92*'Crop 2 - Input'!T92)+('Crop 2 - Input'!$L94*'Crop 2 - Input'!T94)+('Crop 2 - Input'!$L95*'Crop 2 - Input'!T95)+('Crop 2 - Input'!$L97*'Crop 2 - Input'!T97)+('Crop 2 - Input'!$L98*'Crop 2 - Input'!T98)+('Crop 3 - Input'!$L88*'Crop 3 - Input'!T88)+('Crop 3 - Input'!$L89*'Crop 3 - Input'!T89)+('Crop 3 - Input'!$L91*'Crop 3 - Input'!T91)+('Crop 3 - Input'!$L92*'Crop 3 - Input'!T92)+('Crop 3 - Input'!$L94*'Crop 3 - Input'!T94)+('Crop 3 - Input'!$L95*'Crop 3 - Input'!T95)+('Crop 3 - Input'!$L97*'Crop 3 - Input'!T97)+('Crop 3 - Input'!$L98*'Crop 3 - Input'!T98)+('Crop 4 - Input'!$L88*'Crop 4 - Input'!T88)+('Crop 4 - Input'!$L89*'Crop 4 - Input'!T89)+('Crop 4 - Input'!$L91*'Crop 4 - Input'!T91)+('Crop 4 - Input'!$L92*'Crop 4 - Input'!T92)+('Crop 4 - Input'!$L94*'Crop 4 - Input'!T94)+('Crop 4 - Input'!$L95*'Crop 4 - Input'!T95)+('Crop 4 - Input'!$L97*'Crop 4 - Input'!T97)+('Crop 4 - Input'!$L98*'Crop 4 - Input'!T98)+('Crop 5 - Input'!$L88*'Crop 5 - Input'!T88)+('Crop 5 - Input'!$L89*'Crop 5 - Input'!T89)+('Crop 5 - Input'!$L91*'Crop 5 - Input'!T91)+('Crop 5 - Input'!$L92*'Crop 5 - Input'!T92)+('Crop 5 - Input'!$L94*'Crop 5 - Input'!T94)+('Crop 5 - Input'!$L95*'Crop 5 - Input'!T95)+('Crop 5 - Input'!$L97*'Crop 5 - Input'!T97)+('Crop 5 - Input'!$L98*'Crop 5 - Input'!T98)</f>
        <v>0</v>
      </c>
      <c r="K64" s="133">
        <f>('Crop 1 - Input'!$L88*'Crop 1 - Input'!U88)+('Crop 1 - Input'!$L89*'Crop 1 - Input'!U89)+('Crop 1 - Input'!$L91*'Crop 1 - Input'!U91)+('Crop 1 - Input'!$L92*'Crop 1 - Input'!U92)+('Crop 1 - Input'!$L94*'Crop 1 - Input'!U94)+('Crop 1 - Input'!$L95*'Crop 1 - Input'!U95)+('Crop 1 - Input'!$L97*'Crop 1 - Input'!U97)+('Crop 1 - Input'!$L98*'Crop 1 - Input'!U98)+('Crop 2 - Input'!$L88*'Crop 2 - Input'!U88)+('Crop 2 - Input'!$L89*'Crop 2 - Input'!U89)+('Crop 2 - Input'!$L91*'Crop 2 - Input'!U91)+('Crop 2 - Input'!$L92*'Crop 2 - Input'!U92)+('Crop 2 - Input'!$L94*'Crop 2 - Input'!U94)+('Crop 2 - Input'!$L95*'Crop 2 - Input'!U95)+('Crop 2 - Input'!$L97*'Crop 2 - Input'!U97)+('Crop 2 - Input'!$L98*'Crop 2 - Input'!U98)+('Crop 3 - Input'!$L88*'Crop 3 - Input'!U88)+('Crop 3 - Input'!$L89*'Crop 3 - Input'!U89)+('Crop 3 - Input'!$L91*'Crop 3 - Input'!U91)+('Crop 3 - Input'!$L92*'Crop 3 - Input'!U92)+('Crop 3 - Input'!$L94*'Crop 3 - Input'!U94)+('Crop 3 - Input'!$L95*'Crop 3 - Input'!U95)+('Crop 3 - Input'!$L97*'Crop 3 - Input'!U97)+('Crop 3 - Input'!$L98*'Crop 3 - Input'!U98)+('Crop 4 - Input'!$L88*'Crop 4 - Input'!U88)+('Crop 4 - Input'!$L89*'Crop 4 - Input'!U89)+('Crop 4 - Input'!$L91*'Crop 4 - Input'!U91)+('Crop 4 - Input'!$L92*'Crop 4 - Input'!U92)+('Crop 4 - Input'!$L94*'Crop 4 - Input'!U94)+('Crop 4 - Input'!$L95*'Crop 4 - Input'!U95)+('Crop 4 - Input'!$L97*'Crop 4 - Input'!U97)+('Crop 4 - Input'!$L98*'Crop 4 - Input'!U98)+('Crop 5 - Input'!$L88*'Crop 5 - Input'!U88)+('Crop 5 - Input'!$L89*'Crop 5 - Input'!U89)+('Crop 5 - Input'!$L91*'Crop 5 - Input'!U91)+('Crop 5 - Input'!$L92*'Crop 5 - Input'!U92)+('Crop 5 - Input'!$L94*'Crop 5 - Input'!U94)+('Crop 5 - Input'!$L95*'Crop 5 - Input'!U95)+('Crop 5 - Input'!$L97*'Crop 5 - Input'!U97)+('Crop 5 - Input'!$L98*'Crop 5 - Input'!U98)</f>
        <v>0</v>
      </c>
      <c r="L64" s="133">
        <f>('Crop 1 - Input'!$L88*'Crop 1 - Input'!V88)+('Crop 1 - Input'!$L89*'Crop 1 - Input'!V89)+('Crop 1 - Input'!$L91*'Crop 1 - Input'!V91)+('Crop 1 - Input'!$L92*'Crop 1 - Input'!V92)+('Crop 1 - Input'!$L94*'Crop 1 - Input'!V94)+('Crop 1 - Input'!$L95*'Crop 1 - Input'!V95)+('Crop 1 - Input'!$L97*'Crop 1 - Input'!V97)+('Crop 1 - Input'!$L98*'Crop 1 - Input'!V98)+('Crop 2 - Input'!$L88*'Crop 2 - Input'!V88)+('Crop 2 - Input'!$L89*'Crop 2 - Input'!V89)+('Crop 2 - Input'!$L91*'Crop 2 - Input'!V91)+('Crop 2 - Input'!$L92*'Crop 2 - Input'!V92)+('Crop 2 - Input'!$L94*'Crop 2 - Input'!V94)+('Crop 2 - Input'!$L95*'Crop 2 - Input'!V95)+('Crop 2 - Input'!$L97*'Crop 2 - Input'!V97)+('Crop 2 - Input'!$L98*'Crop 2 - Input'!V98)+('Crop 3 - Input'!$L88*'Crop 3 - Input'!V88)+('Crop 3 - Input'!$L89*'Crop 3 - Input'!V89)+('Crop 3 - Input'!$L91*'Crop 3 - Input'!V91)+('Crop 3 - Input'!$L92*'Crop 3 - Input'!V92)+('Crop 3 - Input'!$L94*'Crop 3 - Input'!V94)+('Crop 3 - Input'!$L95*'Crop 3 - Input'!V95)+('Crop 3 - Input'!$L97*'Crop 3 - Input'!V97)+('Crop 3 - Input'!$L98*'Crop 3 - Input'!V98)+('Crop 4 - Input'!$L88*'Crop 4 - Input'!V88)+('Crop 4 - Input'!$L89*'Crop 4 - Input'!V89)+('Crop 4 - Input'!$L91*'Crop 4 - Input'!V91)+('Crop 4 - Input'!$L92*'Crop 4 - Input'!V92)+('Crop 4 - Input'!$L94*'Crop 4 - Input'!V94)+('Crop 4 - Input'!$L95*'Crop 4 - Input'!V95)+('Crop 4 - Input'!$L97*'Crop 4 - Input'!V97)+('Crop 4 - Input'!$L98*'Crop 4 - Input'!V98)+('Crop 5 - Input'!$L88*'Crop 5 - Input'!V88)+('Crop 5 - Input'!$L89*'Crop 5 - Input'!V89)+('Crop 5 - Input'!$L91*'Crop 5 - Input'!V91)+('Crop 5 - Input'!$L92*'Crop 5 - Input'!V92)+('Crop 5 - Input'!$L94*'Crop 5 - Input'!V94)+('Crop 5 - Input'!$L95*'Crop 5 - Input'!V95)+('Crop 5 - Input'!$L97*'Crop 5 - Input'!V97)+('Crop 5 - Input'!$L98*'Crop 5 - Input'!V98)</f>
        <v>0</v>
      </c>
      <c r="M64" s="133">
        <f>('Crop 1 - Input'!$L88*'Crop 1 - Input'!W88)+('Crop 1 - Input'!$L89*'Crop 1 - Input'!W89)+('Crop 1 - Input'!$L91*'Crop 1 - Input'!W91)+('Crop 1 - Input'!$L92*'Crop 1 - Input'!W92)+('Crop 1 - Input'!$L94*'Crop 1 - Input'!W94)+('Crop 1 - Input'!$L95*'Crop 1 - Input'!W95)+('Crop 1 - Input'!$L97*'Crop 1 - Input'!W97)+('Crop 1 - Input'!$L98*'Crop 1 - Input'!W98)+('Crop 2 - Input'!$L88*'Crop 2 - Input'!W88)+('Crop 2 - Input'!$L89*'Crop 2 - Input'!W89)+('Crop 2 - Input'!$L91*'Crop 2 - Input'!W91)+('Crop 2 - Input'!$L92*'Crop 2 - Input'!W92)+('Crop 2 - Input'!$L94*'Crop 2 - Input'!W94)+('Crop 2 - Input'!$L95*'Crop 2 - Input'!W95)+('Crop 2 - Input'!$L97*'Crop 2 - Input'!W97)+('Crop 2 - Input'!$L98*'Crop 2 - Input'!W98)+('Crop 3 - Input'!$L88*'Crop 3 - Input'!W88)+('Crop 3 - Input'!$L89*'Crop 3 - Input'!W89)+('Crop 3 - Input'!$L91*'Crop 3 - Input'!W91)+('Crop 3 - Input'!$L92*'Crop 3 - Input'!W92)+('Crop 3 - Input'!$L94*'Crop 3 - Input'!W94)+('Crop 3 - Input'!$L95*'Crop 3 - Input'!W95)+('Crop 3 - Input'!$L97*'Crop 3 - Input'!W97)+('Crop 3 - Input'!$L98*'Crop 3 - Input'!W98)+('Crop 4 - Input'!$L88*'Crop 4 - Input'!W88)+('Crop 4 - Input'!$L89*'Crop 4 - Input'!W89)+('Crop 4 - Input'!$L91*'Crop 4 - Input'!W91)+('Crop 4 - Input'!$L92*'Crop 4 - Input'!W92)+('Crop 4 - Input'!$L94*'Crop 4 - Input'!W94)+('Crop 4 - Input'!$L95*'Crop 4 - Input'!W95)+('Crop 4 - Input'!$L97*'Crop 4 - Input'!W97)+('Crop 4 - Input'!$L98*'Crop 4 - Input'!W98)+('Crop 5 - Input'!$L88*'Crop 5 - Input'!W88)+('Crop 5 - Input'!$L89*'Crop 5 - Input'!W89)+('Crop 5 - Input'!$L91*'Crop 5 - Input'!W91)+('Crop 5 - Input'!$L92*'Crop 5 - Input'!W92)+('Crop 5 - Input'!$L94*'Crop 5 - Input'!W94)+('Crop 5 - Input'!$L95*'Crop 5 - Input'!W95)+('Crop 5 - Input'!$L97*'Crop 5 - Input'!W97)+('Crop 5 - Input'!$L98*'Crop 5 - Input'!W98)</f>
        <v>0</v>
      </c>
      <c r="N64" s="133">
        <f>('Crop 1 - Input'!$L88*'Crop 1 - Input'!X88)+('Crop 1 - Input'!$L89*'Crop 1 - Input'!X89)+('Crop 1 - Input'!$L91*'Crop 1 - Input'!X91)+('Crop 1 - Input'!$L92*'Crop 1 - Input'!X92)+('Crop 1 - Input'!$L94*'Crop 1 - Input'!X94)+('Crop 1 - Input'!$L95*'Crop 1 - Input'!X95)+('Crop 1 - Input'!$L97*'Crop 1 - Input'!X97)+('Crop 1 - Input'!$L98*'Crop 1 - Input'!X98)+('Crop 2 - Input'!$L88*'Crop 2 - Input'!X88)+('Crop 2 - Input'!$L89*'Crop 2 - Input'!X89)+('Crop 2 - Input'!$L91*'Crop 2 - Input'!X91)+('Crop 2 - Input'!$L92*'Crop 2 - Input'!X92)+('Crop 2 - Input'!$L94*'Crop 2 - Input'!X94)+('Crop 2 - Input'!$L95*'Crop 2 - Input'!X95)+('Crop 2 - Input'!$L97*'Crop 2 - Input'!X97)+('Crop 2 - Input'!$L98*'Crop 2 - Input'!X98)+('Crop 3 - Input'!$L88*'Crop 3 - Input'!X88)+('Crop 3 - Input'!$L89*'Crop 3 - Input'!X89)+('Crop 3 - Input'!$L91*'Crop 3 - Input'!X91)+('Crop 3 - Input'!$L92*'Crop 3 - Input'!X92)+('Crop 3 - Input'!$L94*'Crop 3 - Input'!X94)+('Crop 3 - Input'!$L95*'Crop 3 - Input'!X95)+('Crop 3 - Input'!$L97*'Crop 3 - Input'!X97)+('Crop 3 - Input'!$L98*'Crop 3 - Input'!X98)+('Crop 4 - Input'!$L88*'Crop 4 - Input'!X88)+('Crop 4 - Input'!$L89*'Crop 4 - Input'!X89)+('Crop 4 - Input'!$L91*'Crop 4 - Input'!X91)+('Crop 4 - Input'!$L92*'Crop 4 - Input'!X92)+('Crop 4 - Input'!$L94*'Crop 4 - Input'!X94)+('Crop 4 - Input'!$L95*'Crop 4 - Input'!X95)+('Crop 4 - Input'!$L97*'Crop 4 - Input'!X97)+('Crop 4 - Input'!$L98*'Crop 4 - Input'!X98)+('Crop 5 - Input'!$L88*'Crop 5 - Input'!X88)+('Crop 5 - Input'!$L89*'Crop 5 - Input'!X89)+('Crop 5 - Input'!$L91*'Crop 5 - Input'!X91)+('Crop 5 - Input'!$L92*'Crop 5 - Input'!X92)+('Crop 5 - Input'!$L94*'Crop 5 - Input'!X94)+('Crop 5 - Input'!$L95*'Crop 5 - Input'!X95)+('Crop 5 - Input'!$L97*'Crop 5 - Input'!X97)+('Crop 5 - Input'!$L98*'Crop 5 - Input'!X98)</f>
        <v>0</v>
      </c>
      <c r="O64" s="133">
        <f>('Crop 1 - Input'!$L88*'Crop 1 - Input'!Y88)+('Crop 1 - Input'!$L89*'Crop 1 - Input'!Y89)+('Crop 1 - Input'!$L91*'Crop 1 - Input'!Y91)+('Crop 1 - Input'!$L92*'Crop 1 - Input'!Y92)+('Crop 1 - Input'!$L94*'Crop 1 - Input'!Y94)+('Crop 1 - Input'!$L95*'Crop 1 - Input'!Y95)+('Crop 1 - Input'!$L97*'Crop 1 - Input'!Y97)+('Crop 1 - Input'!$L98*'Crop 1 - Input'!Y98)+('Crop 2 - Input'!$L88*'Crop 2 - Input'!Y88)+('Crop 2 - Input'!$L89*'Crop 2 - Input'!Y89)+('Crop 2 - Input'!$L91*'Crop 2 - Input'!Y91)+('Crop 2 - Input'!$L92*'Crop 2 - Input'!Y92)+('Crop 2 - Input'!$L94*'Crop 2 - Input'!Y94)+('Crop 2 - Input'!$L95*'Crop 2 - Input'!Y95)+('Crop 2 - Input'!$L97*'Crop 2 - Input'!Y97)+('Crop 2 - Input'!$L98*'Crop 2 - Input'!Y98)+('Crop 3 - Input'!$L88*'Crop 3 - Input'!Y88)+('Crop 3 - Input'!$L89*'Crop 3 - Input'!Y89)+('Crop 3 - Input'!$L91*'Crop 3 - Input'!Y91)+('Crop 3 - Input'!$L92*'Crop 3 - Input'!Y92)+('Crop 3 - Input'!$L94*'Crop 3 - Input'!Y94)+('Crop 3 - Input'!$L95*'Crop 3 - Input'!Y95)+('Crop 3 - Input'!$L97*'Crop 3 - Input'!Y97)+('Crop 3 - Input'!$L98*'Crop 3 - Input'!Y98)+('Crop 4 - Input'!$L88*'Crop 4 - Input'!Y88)+('Crop 4 - Input'!$L89*'Crop 4 - Input'!Y89)+('Crop 4 - Input'!$L91*'Crop 4 - Input'!Y91)+('Crop 4 - Input'!$L92*'Crop 4 - Input'!Y92)+('Crop 4 - Input'!$L94*'Crop 4 - Input'!Y94)+('Crop 4 - Input'!$L95*'Crop 4 - Input'!Y95)+('Crop 4 - Input'!$L97*'Crop 4 - Input'!Y97)+('Crop 4 - Input'!$L98*'Crop 4 - Input'!Y98)+('Crop 5 - Input'!$L88*'Crop 5 - Input'!Y88)+('Crop 5 - Input'!$L89*'Crop 5 - Input'!Y89)+('Crop 5 - Input'!$L91*'Crop 5 - Input'!Y91)+('Crop 5 - Input'!$L92*'Crop 5 - Input'!Y92)+('Crop 5 - Input'!$L94*'Crop 5 - Input'!Y94)+('Crop 5 - Input'!$L95*'Crop 5 - Input'!Y95)+('Crop 5 - Input'!$L97*'Crop 5 - Input'!Y97)+('Crop 5 - Input'!$L98*'Crop 5 - Input'!Y98)</f>
        <v>0</v>
      </c>
      <c r="P64" s="133">
        <f>('Crop 1 - Input'!$L88*'Crop 1 - Input'!Z88)+('Crop 1 - Input'!$L89*'Crop 1 - Input'!Z89)+('Crop 1 - Input'!$L91*'Crop 1 - Input'!Z91)+('Crop 1 - Input'!$L92*'Crop 1 - Input'!Z92)+('Crop 1 - Input'!$L94*'Crop 1 - Input'!Z94)+('Crop 1 - Input'!$L95*'Crop 1 - Input'!Z95)+('Crop 1 - Input'!$L97*'Crop 1 - Input'!Z97)+('Crop 1 - Input'!$L98*'Crop 1 - Input'!Z98)+('Crop 2 - Input'!$L88*'Crop 2 - Input'!Z88)+('Crop 2 - Input'!$L89*'Crop 2 - Input'!Z89)+('Crop 2 - Input'!$L91*'Crop 2 - Input'!Z91)+('Crop 2 - Input'!$L92*'Crop 2 - Input'!Z92)+('Crop 2 - Input'!$L94*'Crop 2 - Input'!Z94)+('Crop 2 - Input'!$L95*'Crop 2 - Input'!Z95)+('Crop 2 - Input'!$L97*'Crop 2 - Input'!Z97)+('Crop 2 - Input'!$L98*'Crop 2 - Input'!Z98)+('Crop 3 - Input'!$L88*'Crop 3 - Input'!Z88)+('Crop 3 - Input'!$L89*'Crop 3 - Input'!Z89)+('Crop 3 - Input'!$L91*'Crop 3 - Input'!Z91)+('Crop 3 - Input'!$L92*'Crop 3 - Input'!Z92)+('Crop 3 - Input'!$L94*'Crop 3 - Input'!Z94)+('Crop 3 - Input'!$L95*'Crop 3 - Input'!Z95)+('Crop 3 - Input'!$L97*'Crop 3 - Input'!Z97)+('Crop 3 - Input'!$L98*'Crop 3 - Input'!Z98)+('Crop 4 - Input'!$L88*'Crop 4 - Input'!Z88)+('Crop 4 - Input'!$L89*'Crop 4 - Input'!Z89)+('Crop 4 - Input'!$L91*'Crop 4 - Input'!Z91)+('Crop 4 - Input'!$L92*'Crop 4 - Input'!Z92)+('Crop 4 - Input'!$L94*'Crop 4 - Input'!Z94)+('Crop 4 - Input'!$L95*'Crop 4 - Input'!Z95)+('Crop 4 - Input'!$L97*'Crop 4 - Input'!Z97)+('Crop 4 - Input'!$L98*'Crop 4 - Input'!Z98)+('Crop 5 - Input'!$L88*'Crop 5 - Input'!Z88)+('Crop 5 - Input'!$L89*'Crop 5 - Input'!Z89)+('Crop 5 - Input'!$L91*'Crop 5 - Input'!Z91)+('Crop 5 - Input'!$L92*'Crop 5 - Input'!Z92)+('Crop 5 - Input'!$L94*'Crop 5 - Input'!Z94)+('Crop 5 - Input'!$L95*'Crop 5 - Input'!Z95)+('Crop 5 - Input'!$L97*'Crop 5 - Input'!Z97)+('Crop 5 - Input'!$L98*'Crop 5 - Input'!Z98)</f>
        <v>0</v>
      </c>
      <c r="Q64" s="133">
        <f>('Crop 1 - Input'!$L88*'Crop 1 - Input'!AA88)+('Crop 1 - Input'!$L89*'Crop 1 - Input'!AA89)+('Crop 1 - Input'!$L91*'Crop 1 - Input'!AA91)+('Crop 1 - Input'!$L92*'Crop 1 - Input'!AA92)+('Crop 1 - Input'!$L94*'Crop 1 - Input'!AA94)+('Crop 1 - Input'!$L95*'Crop 1 - Input'!AA95)+('Crop 1 - Input'!$L97*'Crop 1 - Input'!AA97)+('Crop 1 - Input'!$L98*'Crop 1 - Input'!AA98)+('Crop 2 - Input'!$L88*'Crop 2 - Input'!AA88)+('Crop 2 - Input'!$L89*'Crop 2 - Input'!AA89)+('Crop 2 - Input'!$L91*'Crop 2 - Input'!AA91)+('Crop 2 - Input'!$L92*'Crop 2 - Input'!AA92)+('Crop 2 - Input'!$L94*'Crop 2 - Input'!AA94)+('Crop 2 - Input'!$L95*'Crop 2 - Input'!AA95)+('Crop 2 - Input'!$L97*'Crop 2 - Input'!AA97)+('Crop 2 - Input'!$L98*'Crop 2 - Input'!AA98)+('Crop 3 - Input'!$L88*'Crop 3 - Input'!AA88)+('Crop 3 - Input'!$L89*'Crop 3 - Input'!AA89)+('Crop 3 - Input'!$L91*'Crop 3 - Input'!AA91)+('Crop 3 - Input'!$L92*'Crop 3 - Input'!AA92)+('Crop 3 - Input'!$L94*'Crop 3 - Input'!AA94)+('Crop 3 - Input'!$L95*'Crop 3 - Input'!AA95)+('Crop 3 - Input'!$L97*'Crop 3 - Input'!AA97)+('Crop 3 - Input'!$L98*'Crop 3 - Input'!AA98)+('Crop 4 - Input'!$L88*'Crop 4 - Input'!AA88)+('Crop 4 - Input'!$L89*'Crop 4 - Input'!AA89)+('Crop 4 - Input'!$L91*'Crop 4 - Input'!AA91)+('Crop 4 - Input'!$L92*'Crop 4 - Input'!AA92)+('Crop 4 - Input'!$L94*'Crop 4 - Input'!AA94)+('Crop 4 - Input'!$L95*'Crop 4 - Input'!AA95)+('Crop 4 - Input'!$L97*'Crop 4 - Input'!AA97)+('Crop 4 - Input'!$L98*'Crop 4 - Input'!AA98)+('Crop 5 - Input'!$L88*'Crop 5 - Input'!AA88)+('Crop 5 - Input'!$L89*'Crop 5 - Input'!AA89)+('Crop 5 - Input'!$L91*'Crop 5 - Input'!AA91)+('Crop 5 - Input'!$L92*'Crop 5 - Input'!AA92)+('Crop 5 - Input'!$L94*'Crop 5 - Input'!AA94)+('Crop 5 - Input'!$L95*'Crop 5 - Input'!AA95)+('Crop 5 - Input'!$L97*'Crop 5 - Input'!AA97)+('Crop 5 - Input'!$L98*'Crop 5 - Input'!AA98)</f>
        <v>0</v>
      </c>
      <c r="R64" s="4"/>
    </row>
    <row r="65" spans="1:18" ht="15" customHeight="1" x14ac:dyDescent="0.3">
      <c r="A65" s="4"/>
      <c r="B65" s="138"/>
      <c r="C65" s="138"/>
      <c r="D65" s="149" t="s">
        <v>536</v>
      </c>
      <c r="E65" s="144">
        <f t="shared" si="9"/>
        <v>0</v>
      </c>
      <c r="F65" s="133">
        <f>('Crop 1 - Input'!$L106*'Crop 1 - Input'!P106)+('Crop 1 - Input'!$L107*'Crop 1 - Input'!P107)+('Crop 1 - Input'!$L109*'Crop 1 - Input'!P109)+('Crop 1 - Input'!$L110*'Crop 1 - Input'!P110)+('Crop 1 - Input'!$L112*'Crop 1 - Input'!P112)+('Crop 1 - Input'!$L113*'Crop 1 - Input'!P113)+('Crop 1 - Input'!$L115*'Crop 1 - Input'!P115)+('Crop 1 - Input'!$L116*'Crop 1 - Input'!P116)+('Crop 2 - Input'!$L106*'Crop 2 - Input'!P106)+('Crop 2 - Input'!$L107*'Crop 2 - Input'!P107)+('Crop 2 - Input'!$L109*'Crop 2 - Input'!P109)+('Crop 2 - Input'!$L110*'Crop 2 - Input'!P110)+('Crop 2 - Input'!$L112*'Crop 2 - Input'!P112)+('Crop 2 - Input'!$L113*'Crop 2 - Input'!P113)+('Crop 2 - Input'!$L115*'Crop 2 - Input'!P115)+('Crop 2 - Input'!$L116*'Crop 2 - Input'!P116)+('Crop 3 - Input'!$L106*'Crop 3 - Input'!P106)+('Crop 3 - Input'!$L107*'Crop 3 - Input'!P107)+('Crop 3 - Input'!$L109*'Crop 3 - Input'!P109)+('Crop 3 - Input'!$L110*'Crop 3 - Input'!P110)+('Crop 3 - Input'!$L112*'Crop 3 - Input'!P112)+('Crop 3 - Input'!$L113*'Crop 3 - Input'!P113)+('Crop 3 - Input'!$L115*'Crop 3 - Input'!P115)+('Crop 3 - Input'!$L116*'Crop 3 - Input'!P116)+('Crop 4 - Input'!$L106*'Crop 4 - Input'!P106)+('Crop 4 - Input'!$L107*'Crop 4 - Input'!P107)+('Crop 4 - Input'!$L109*'Crop 4 - Input'!P109)+('Crop 4 - Input'!$L110*'Crop 4 - Input'!P110)+('Crop 4 - Input'!$L112*'Crop 4 - Input'!P112)+('Crop 4 - Input'!$L113*'Crop 4 - Input'!P113)+('Crop 4 - Input'!$L115*'Crop 4 - Input'!P115)+('Crop 4 - Input'!$L116*'Crop 4 - Input'!P116)+('Crop 5 - Input'!$L106*'Crop 5 - Input'!P106)+('Crop 5 - Input'!$L107*'Crop 5 - Input'!P107)+('Crop 5 - Input'!$L109*'Crop 5 - Input'!P109)+('Crop 5 - Input'!$L110*'Crop 5 - Input'!P110)+('Crop 5 - Input'!$L112*'Crop 5 - Input'!P112)+('Crop 5 - Input'!$L113*'Crop 5 - Input'!P113)+('Crop 5 - Input'!$L115*'Crop 5 - Input'!P115)+('Crop 5 - Input'!$L116*'Crop 5 - Input'!P116)</f>
        <v>0</v>
      </c>
      <c r="G65" s="133">
        <f>('Crop 1 - Input'!$L106*'Crop 1 - Input'!Q106)+('Crop 1 - Input'!$L107*'Crop 1 - Input'!Q107)+('Crop 1 - Input'!$L109*'Crop 1 - Input'!Q109)+('Crop 1 - Input'!$L110*'Crop 1 - Input'!Q110)+('Crop 1 - Input'!$L112*'Crop 1 - Input'!Q112)+('Crop 1 - Input'!$L113*'Crop 1 - Input'!Q113)+('Crop 1 - Input'!$L115*'Crop 1 - Input'!Q115)+('Crop 1 - Input'!$L116*'Crop 1 - Input'!Q116)+('Crop 2 - Input'!$L106*'Crop 2 - Input'!Q106)+('Crop 2 - Input'!$L107*'Crop 2 - Input'!Q107)+('Crop 2 - Input'!$L109*'Crop 2 - Input'!Q109)+('Crop 2 - Input'!$L110*'Crop 2 - Input'!Q110)+('Crop 2 - Input'!$L112*'Crop 2 - Input'!Q112)+('Crop 2 - Input'!$L113*'Crop 2 - Input'!Q113)+('Crop 2 - Input'!$L115*'Crop 2 - Input'!Q115)+('Crop 2 - Input'!$L116*'Crop 2 - Input'!Q116)+('Crop 3 - Input'!$L106*'Crop 3 - Input'!Q106)+('Crop 3 - Input'!$L107*'Crop 3 - Input'!Q107)+('Crop 3 - Input'!$L109*'Crop 3 - Input'!Q109)+('Crop 3 - Input'!$L110*'Crop 3 - Input'!Q110)+('Crop 3 - Input'!$L112*'Crop 3 - Input'!Q112)+('Crop 3 - Input'!$L113*'Crop 3 - Input'!Q113)+('Crop 3 - Input'!$L115*'Crop 3 - Input'!Q115)+('Crop 3 - Input'!$L116*'Crop 3 - Input'!Q116)+('Crop 4 - Input'!$L106*'Crop 4 - Input'!Q106)+('Crop 4 - Input'!$L107*'Crop 4 - Input'!Q107)+('Crop 4 - Input'!$L109*'Crop 4 - Input'!Q109)+('Crop 4 - Input'!$L110*'Crop 4 - Input'!Q110)+('Crop 4 - Input'!$L112*'Crop 4 - Input'!Q112)+('Crop 4 - Input'!$L113*'Crop 4 - Input'!Q113)+('Crop 4 - Input'!$L115*'Crop 4 - Input'!Q115)+('Crop 4 - Input'!$L116*'Crop 4 - Input'!Q116)+('Crop 5 - Input'!$L106*'Crop 5 - Input'!Q106)+('Crop 5 - Input'!$L107*'Crop 5 - Input'!Q107)+('Crop 5 - Input'!$L109*'Crop 5 - Input'!Q109)+('Crop 5 - Input'!$L110*'Crop 5 - Input'!Q110)+('Crop 5 - Input'!$L112*'Crop 5 - Input'!Q112)+('Crop 5 - Input'!$L113*'Crop 5 - Input'!Q113)+('Crop 5 - Input'!$L115*'Crop 5 - Input'!Q115)+('Crop 5 - Input'!$L116*'Crop 5 - Input'!Q116)</f>
        <v>0</v>
      </c>
      <c r="H65" s="133">
        <f>('Crop 1 - Input'!$L106*'Crop 1 - Input'!R106)+('Crop 1 - Input'!$L107*'Crop 1 - Input'!R107)+('Crop 1 - Input'!$L109*'Crop 1 - Input'!R109)+('Crop 1 - Input'!$L110*'Crop 1 - Input'!R110)+('Crop 1 - Input'!$L112*'Crop 1 - Input'!R112)+('Crop 1 - Input'!$L113*'Crop 1 - Input'!R113)+('Crop 1 - Input'!$L115*'Crop 1 - Input'!R115)+('Crop 1 - Input'!$L116*'Crop 1 - Input'!R116)+('Crop 2 - Input'!$L106*'Crop 2 - Input'!R106)+('Crop 2 - Input'!$L107*'Crop 2 - Input'!R107)+('Crop 2 - Input'!$L109*'Crop 2 - Input'!R109)+('Crop 2 - Input'!$L110*'Crop 2 - Input'!R110)+('Crop 2 - Input'!$L112*'Crop 2 - Input'!R112)+('Crop 2 - Input'!$L113*'Crop 2 - Input'!R113)+('Crop 2 - Input'!$L115*'Crop 2 - Input'!R115)+('Crop 2 - Input'!$L116*'Crop 2 - Input'!R116)+('Crop 3 - Input'!$L106*'Crop 3 - Input'!R106)+('Crop 3 - Input'!$L107*'Crop 3 - Input'!R107)+('Crop 3 - Input'!$L109*'Crop 3 - Input'!R109)+('Crop 3 - Input'!$L110*'Crop 3 - Input'!R110)+('Crop 3 - Input'!$L112*'Crop 3 - Input'!R112)+('Crop 3 - Input'!$L113*'Crop 3 - Input'!R113)+('Crop 3 - Input'!$L115*'Crop 3 - Input'!R115)+('Crop 3 - Input'!$L116*'Crop 3 - Input'!R116)+('Crop 4 - Input'!$L106*'Crop 4 - Input'!R106)+('Crop 4 - Input'!$L107*'Crop 4 - Input'!R107)+('Crop 4 - Input'!$L109*'Crop 4 - Input'!R109)+('Crop 4 - Input'!$L110*'Crop 4 - Input'!R110)+('Crop 4 - Input'!$L112*'Crop 4 - Input'!R112)+('Crop 4 - Input'!$L113*'Crop 4 - Input'!R113)+('Crop 4 - Input'!$L115*'Crop 4 - Input'!R115)+('Crop 4 - Input'!$L116*'Crop 4 - Input'!R116)+('Crop 5 - Input'!$L106*'Crop 5 - Input'!R106)+('Crop 5 - Input'!$L107*'Crop 5 - Input'!R107)+('Crop 5 - Input'!$L109*'Crop 5 - Input'!R109)+('Crop 5 - Input'!$L110*'Crop 5 - Input'!R110)+('Crop 5 - Input'!$L112*'Crop 5 - Input'!R112)+('Crop 5 - Input'!$L113*'Crop 5 - Input'!R113)+('Crop 5 - Input'!$L115*'Crop 5 - Input'!R115)+('Crop 5 - Input'!$L116*'Crop 5 - Input'!R116)</f>
        <v>0</v>
      </c>
      <c r="I65" s="133">
        <f>('Crop 1 - Input'!$L106*'Crop 1 - Input'!S106)+('Crop 1 - Input'!$L107*'Crop 1 - Input'!S107)+('Crop 1 - Input'!$L109*'Crop 1 - Input'!S109)+('Crop 1 - Input'!$L110*'Crop 1 - Input'!S110)+('Crop 1 - Input'!$L112*'Crop 1 - Input'!S112)+('Crop 1 - Input'!$L113*'Crop 1 - Input'!S113)+('Crop 1 - Input'!$L115*'Crop 1 - Input'!S115)+('Crop 1 - Input'!$L116*'Crop 1 - Input'!S116)+('Crop 2 - Input'!$L106*'Crop 2 - Input'!S106)+('Crop 2 - Input'!$L107*'Crop 2 - Input'!S107)+('Crop 2 - Input'!$L109*'Crop 2 - Input'!S109)+('Crop 2 - Input'!$L110*'Crop 2 - Input'!S110)+('Crop 2 - Input'!$L112*'Crop 2 - Input'!S112)+('Crop 2 - Input'!$L113*'Crop 2 - Input'!S113)+('Crop 2 - Input'!$L115*'Crop 2 - Input'!S115)+('Crop 2 - Input'!$L116*'Crop 2 - Input'!S116)+('Crop 3 - Input'!$L106*'Crop 3 - Input'!S106)+('Crop 3 - Input'!$L107*'Crop 3 - Input'!S107)+('Crop 3 - Input'!$L109*'Crop 3 - Input'!S109)+('Crop 3 - Input'!$L110*'Crop 3 - Input'!S110)+('Crop 3 - Input'!$L112*'Crop 3 - Input'!S112)+('Crop 3 - Input'!$L113*'Crop 3 - Input'!S113)+('Crop 3 - Input'!$L115*'Crop 3 - Input'!S115)+('Crop 3 - Input'!$L116*'Crop 3 - Input'!S116)+('Crop 4 - Input'!$L106*'Crop 4 - Input'!S106)+('Crop 4 - Input'!$L107*'Crop 4 - Input'!S107)+('Crop 4 - Input'!$L109*'Crop 4 - Input'!S109)+('Crop 4 - Input'!$L110*'Crop 4 - Input'!S110)+('Crop 4 - Input'!$L112*'Crop 4 - Input'!S112)+('Crop 4 - Input'!$L113*'Crop 4 - Input'!S113)+('Crop 4 - Input'!$L115*'Crop 4 - Input'!S115)+('Crop 4 - Input'!$L116*'Crop 4 - Input'!S116)+('Crop 5 - Input'!$L106*'Crop 5 - Input'!S106)+('Crop 5 - Input'!$L107*'Crop 5 - Input'!S107)+('Crop 5 - Input'!$L109*'Crop 5 - Input'!S109)+('Crop 5 - Input'!$L110*'Crop 5 - Input'!S110)+('Crop 5 - Input'!$L112*'Crop 5 - Input'!S112)+('Crop 5 - Input'!$L113*'Crop 5 - Input'!S113)+('Crop 5 - Input'!$L115*'Crop 5 - Input'!S115)+('Crop 5 - Input'!$L116*'Crop 5 - Input'!S116)</f>
        <v>0</v>
      </c>
      <c r="J65" s="133">
        <f>('Crop 1 - Input'!$L106*'Crop 1 - Input'!T106)+('Crop 1 - Input'!$L107*'Crop 1 - Input'!T107)+('Crop 1 - Input'!$L109*'Crop 1 - Input'!T109)+('Crop 1 - Input'!$L110*'Crop 1 - Input'!T110)+('Crop 1 - Input'!$L112*'Crop 1 - Input'!T112)+('Crop 1 - Input'!$L113*'Crop 1 - Input'!T113)+('Crop 1 - Input'!$L115*'Crop 1 - Input'!T115)+('Crop 1 - Input'!$L116*'Crop 1 - Input'!T116)+('Crop 2 - Input'!$L106*'Crop 2 - Input'!T106)+('Crop 2 - Input'!$L107*'Crop 2 - Input'!T107)+('Crop 2 - Input'!$L109*'Crop 2 - Input'!T109)+('Crop 2 - Input'!$L110*'Crop 2 - Input'!T110)+('Crop 2 - Input'!$L112*'Crop 2 - Input'!T112)+('Crop 2 - Input'!$L113*'Crop 2 - Input'!T113)+('Crop 2 - Input'!$L115*'Crop 2 - Input'!T115)+('Crop 2 - Input'!$L116*'Crop 2 - Input'!T116)+('Crop 3 - Input'!$L106*'Crop 3 - Input'!T106)+('Crop 3 - Input'!$L107*'Crop 3 - Input'!T107)+('Crop 3 - Input'!$L109*'Crop 3 - Input'!T109)+('Crop 3 - Input'!$L110*'Crop 3 - Input'!T110)+('Crop 3 - Input'!$L112*'Crop 3 - Input'!T112)+('Crop 3 - Input'!$L113*'Crop 3 - Input'!T113)+('Crop 3 - Input'!$L115*'Crop 3 - Input'!T115)+('Crop 3 - Input'!$L116*'Crop 3 - Input'!T116)+('Crop 4 - Input'!$L106*'Crop 4 - Input'!T106)+('Crop 4 - Input'!$L107*'Crop 4 - Input'!T107)+('Crop 4 - Input'!$L109*'Crop 4 - Input'!T109)+('Crop 4 - Input'!$L110*'Crop 4 - Input'!T110)+('Crop 4 - Input'!$L112*'Crop 4 - Input'!T112)+('Crop 4 - Input'!$L113*'Crop 4 - Input'!T113)+('Crop 4 - Input'!$L115*'Crop 4 - Input'!T115)+('Crop 4 - Input'!$L116*'Crop 4 - Input'!T116)+('Crop 5 - Input'!$L106*'Crop 5 - Input'!T106)+('Crop 5 - Input'!$L107*'Crop 5 - Input'!T107)+('Crop 5 - Input'!$L109*'Crop 5 - Input'!T109)+('Crop 5 - Input'!$L110*'Crop 5 - Input'!T110)+('Crop 5 - Input'!$L112*'Crop 5 - Input'!T112)+('Crop 5 - Input'!$L113*'Crop 5 - Input'!T113)+('Crop 5 - Input'!$L115*'Crop 5 - Input'!T115)+('Crop 5 - Input'!$L116*'Crop 5 - Input'!T116)</f>
        <v>0</v>
      </c>
      <c r="K65" s="133">
        <f>('Crop 1 - Input'!$L106*'Crop 1 - Input'!U106)+('Crop 1 - Input'!$L107*'Crop 1 - Input'!U107)+('Crop 1 - Input'!$L109*'Crop 1 - Input'!U109)+('Crop 1 - Input'!$L110*'Crop 1 - Input'!U110)+('Crop 1 - Input'!$L112*'Crop 1 - Input'!U112)+('Crop 1 - Input'!$L113*'Crop 1 - Input'!U113)+('Crop 1 - Input'!$L115*'Crop 1 - Input'!U115)+('Crop 1 - Input'!$L116*'Crop 1 - Input'!U116)+('Crop 2 - Input'!$L106*'Crop 2 - Input'!U106)+('Crop 2 - Input'!$L107*'Crop 2 - Input'!U107)+('Crop 2 - Input'!$L109*'Crop 2 - Input'!U109)+('Crop 2 - Input'!$L110*'Crop 2 - Input'!U110)+('Crop 2 - Input'!$L112*'Crop 2 - Input'!U112)+('Crop 2 - Input'!$L113*'Crop 2 - Input'!U113)+('Crop 2 - Input'!$L115*'Crop 2 - Input'!U115)+('Crop 2 - Input'!$L116*'Crop 2 - Input'!U116)+('Crop 3 - Input'!$L106*'Crop 3 - Input'!U106)+('Crop 3 - Input'!$L107*'Crop 3 - Input'!U107)+('Crop 3 - Input'!$L109*'Crop 3 - Input'!U109)+('Crop 3 - Input'!$L110*'Crop 3 - Input'!U110)+('Crop 3 - Input'!$L112*'Crop 3 - Input'!U112)+('Crop 3 - Input'!$L113*'Crop 3 - Input'!U113)+('Crop 3 - Input'!$L115*'Crop 3 - Input'!U115)+('Crop 3 - Input'!$L116*'Crop 3 - Input'!U116)+('Crop 4 - Input'!$L106*'Crop 4 - Input'!U106)+('Crop 4 - Input'!$L107*'Crop 4 - Input'!U107)+('Crop 4 - Input'!$L109*'Crop 4 - Input'!U109)+('Crop 4 - Input'!$L110*'Crop 4 - Input'!U110)+('Crop 4 - Input'!$L112*'Crop 4 - Input'!U112)+('Crop 4 - Input'!$L113*'Crop 4 - Input'!U113)+('Crop 4 - Input'!$L115*'Crop 4 - Input'!U115)+('Crop 4 - Input'!$L116*'Crop 4 - Input'!U116)+('Crop 5 - Input'!$L106*'Crop 5 - Input'!U106)+('Crop 5 - Input'!$L107*'Crop 5 - Input'!U107)+('Crop 5 - Input'!$L109*'Crop 5 - Input'!U109)+('Crop 5 - Input'!$L110*'Crop 5 - Input'!U110)+('Crop 5 - Input'!$L112*'Crop 5 - Input'!U112)+('Crop 5 - Input'!$L113*'Crop 5 - Input'!U113)+('Crop 5 - Input'!$L115*'Crop 5 - Input'!U115)+('Crop 5 - Input'!$L116*'Crop 5 - Input'!U116)</f>
        <v>0</v>
      </c>
      <c r="L65" s="133">
        <f>('Crop 1 - Input'!$L106*'Crop 1 - Input'!V106)+('Crop 1 - Input'!$L107*'Crop 1 - Input'!V107)+('Crop 1 - Input'!$L109*'Crop 1 - Input'!V109)+('Crop 1 - Input'!$L110*'Crop 1 - Input'!V110)+('Crop 1 - Input'!$L112*'Crop 1 - Input'!V112)+('Crop 1 - Input'!$L113*'Crop 1 - Input'!V113)+('Crop 1 - Input'!$L115*'Crop 1 - Input'!V115)+('Crop 1 - Input'!$L116*'Crop 1 - Input'!V116)+('Crop 2 - Input'!$L106*'Crop 2 - Input'!V106)+('Crop 2 - Input'!$L107*'Crop 2 - Input'!V107)+('Crop 2 - Input'!$L109*'Crop 2 - Input'!V109)+('Crop 2 - Input'!$L110*'Crop 2 - Input'!V110)+('Crop 2 - Input'!$L112*'Crop 2 - Input'!V112)+('Crop 2 - Input'!$L113*'Crop 2 - Input'!V113)+('Crop 2 - Input'!$L115*'Crop 2 - Input'!V115)+('Crop 2 - Input'!$L116*'Crop 2 - Input'!V116)+('Crop 3 - Input'!$L106*'Crop 3 - Input'!V106)+('Crop 3 - Input'!$L107*'Crop 3 - Input'!V107)+('Crop 3 - Input'!$L109*'Crop 3 - Input'!V109)+('Crop 3 - Input'!$L110*'Crop 3 - Input'!V110)+('Crop 3 - Input'!$L112*'Crop 3 - Input'!V112)+('Crop 3 - Input'!$L113*'Crop 3 - Input'!V113)+('Crop 3 - Input'!$L115*'Crop 3 - Input'!V115)+('Crop 3 - Input'!$L116*'Crop 3 - Input'!V116)+('Crop 4 - Input'!$L106*'Crop 4 - Input'!V106)+('Crop 4 - Input'!$L107*'Crop 4 - Input'!V107)+('Crop 4 - Input'!$L109*'Crop 4 - Input'!V109)+('Crop 4 - Input'!$L110*'Crop 4 - Input'!V110)+('Crop 4 - Input'!$L112*'Crop 4 - Input'!V112)+('Crop 4 - Input'!$L113*'Crop 4 - Input'!V113)+('Crop 4 - Input'!$L115*'Crop 4 - Input'!V115)+('Crop 4 - Input'!$L116*'Crop 4 - Input'!V116)+('Crop 5 - Input'!$L106*'Crop 5 - Input'!V106)+('Crop 5 - Input'!$L107*'Crop 5 - Input'!V107)+('Crop 5 - Input'!$L109*'Crop 5 - Input'!V109)+('Crop 5 - Input'!$L110*'Crop 5 - Input'!V110)+('Crop 5 - Input'!$L112*'Crop 5 - Input'!V112)+('Crop 5 - Input'!$L113*'Crop 5 - Input'!V113)+('Crop 5 - Input'!$L115*'Crop 5 - Input'!V115)+('Crop 5 - Input'!$L116*'Crop 5 - Input'!V116)</f>
        <v>0</v>
      </c>
      <c r="M65" s="133">
        <f>('Crop 1 - Input'!$L106*'Crop 1 - Input'!W106)+('Crop 1 - Input'!$L107*'Crop 1 - Input'!W107)+('Crop 1 - Input'!$L109*'Crop 1 - Input'!W109)+('Crop 1 - Input'!$L110*'Crop 1 - Input'!W110)+('Crop 1 - Input'!$L112*'Crop 1 - Input'!W112)+('Crop 1 - Input'!$L113*'Crop 1 - Input'!W113)+('Crop 1 - Input'!$L115*'Crop 1 - Input'!W115)+('Crop 1 - Input'!$L116*'Crop 1 - Input'!W116)+('Crop 2 - Input'!$L106*'Crop 2 - Input'!W106)+('Crop 2 - Input'!$L107*'Crop 2 - Input'!W107)+('Crop 2 - Input'!$L109*'Crop 2 - Input'!W109)+('Crop 2 - Input'!$L110*'Crop 2 - Input'!W110)+('Crop 2 - Input'!$L112*'Crop 2 - Input'!W112)+('Crop 2 - Input'!$L113*'Crop 2 - Input'!W113)+('Crop 2 - Input'!$L115*'Crop 2 - Input'!W115)+('Crop 2 - Input'!$L116*'Crop 2 - Input'!W116)+('Crop 3 - Input'!$L106*'Crop 3 - Input'!W106)+('Crop 3 - Input'!$L107*'Crop 3 - Input'!W107)+('Crop 3 - Input'!$L109*'Crop 3 - Input'!W109)+('Crop 3 - Input'!$L110*'Crop 3 - Input'!W110)+('Crop 3 - Input'!$L112*'Crop 3 - Input'!W112)+('Crop 3 - Input'!$L113*'Crop 3 - Input'!W113)+('Crop 3 - Input'!$L115*'Crop 3 - Input'!W115)+('Crop 3 - Input'!$L116*'Crop 3 - Input'!W116)+('Crop 4 - Input'!$L106*'Crop 4 - Input'!W106)+('Crop 4 - Input'!$L107*'Crop 4 - Input'!W107)+('Crop 4 - Input'!$L109*'Crop 4 - Input'!W109)+('Crop 4 - Input'!$L110*'Crop 4 - Input'!W110)+('Crop 4 - Input'!$L112*'Crop 4 - Input'!W112)+('Crop 4 - Input'!$L113*'Crop 4 - Input'!W113)+('Crop 4 - Input'!$L115*'Crop 4 - Input'!W115)+('Crop 4 - Input'!$L116*'Crop 4 - Input'!W116)+('Crop 5 - Input'!$L106*'Crop 5 - Input'!W106)+('Crop 5 - Input'!$L107*'Crop 5 - Input'!W107)+('Crop 5 - Input'!$L109*'Crop 5 - Input'!W109)+('Crop 5 - Input'!$L110*'Crop 5 - Input'!W110)+('Crop 5 - Input'!$L112*'Crop 5 - Input'!W112)+('Crop 5 - Input'!$L113*'Crop 5 - Input'!W113)+('Crop 5 - Input'!$L115*'Crop 5 - Input'!W115)+('Crop 5 - Input'!$L116*'Crop 5 - Input'!W116)</f>
        <v>0</v>
      </c>
      <c r="N65" s="133">
        <f>('Crop 1 - Input'!$L106*'Crop 1 - Input'!X106)+('Crop 1 - Input'!$L107*'Crop 1 - Input'!X107)+('Crop 1 - Input'!$L109*'Crop 1 - Input'!X109)+('Crop 1 - Input'!$L110*'Crop 1 - Input'!X110)+('Crop 1 - Input'!$L112*'Crop 1 - Input'!X112)+('Crop 1 - Input'!$L113*'Crop 1 - Input'!X113)+('Crop 1 - Input'!$L115*'Crop 1 - Input'!X115)+('Crop 1 - Input'!$L116*'Crop 1 - Input'!X116)+('Crop 2 - Input'!$L106*'Crop 2 - Input'!X106)+('Crop 2 - Input'!$L107*'Crop 2 - Input'!X107)+('Crop 2 - Input'!$L109*'Crop 2 - Input'!X109)+('Crop 2 - Input'!$L110*'Crop 2 - Input'!X110)+('Crop 2 - Input'!$L112*'Crop 2 - Input'!X112)+('Crop 2 - Input'!$L113*'Crop 2 - Input'!X113)+('Crop 2 - Input'!$L115*'Crop 2 - Input'!X115)+('Crop 2 - Input'!$L116*'Crop 2 - Input'!X116)+('Crop 3 - Input'!$L106*'Crop 3 - Input'!X106)+('Crop 3 - Input'!$L107*'Crop 3 - Input'!X107)+('Crop 3 - Input'!$L109*'Crop 3 - Input'!X109)+('Crop 3 - Input'!$L110*'Crop 3 - Input'!X110)+('Crop 3 - Input'!$L112*'Crop 3 - Input'!X112)+('Crop 3 - Input'!$L113*'Crop 3 - Input'!X113)+('Crop 3 - Input'!$L115*'Crop 3 - Input'!X115)+('Crop 3 - Input'!$L116*'Crop 3 - Input'!X116)+('Crop 4 - Input'!$L106*'Crop 4 - Input'!X106)+('Crop 4 - Input'!$L107*'Crop 4 - Input'!X107)+('Crop 4 - Input'!$L109*'Crop 4 - Input'!X109)+('Crop 4 - Input'!$L110*'Crop 4 - Input'!X110)+('Crop 4 - Input'!$L112*'Crop 4 - Input'!X112)+('Crop 4 - Input'!$L113*'Crop 4 - Input'!X113)+('Crop 4 - Input'!$L115*'Crop 4 - Input'!X115)+('Crop 4 - Input'!$L116*'Crop 4 - Input'!X116)+('Crop 5 - Input'!$L106*'Crop 5 - Input'!X106)+('Crop 5 - Input'!$L107*'Crop 5 - Input'!X107)+('Crop 5 - Input'!$L109*'Crop 5 - Input'!X109)+('Crop 5 - Input'!$L110*'Crop 5 - Input'!X110)+('Crop 5 - Input'!$L112*'Crop 5 - Input'!X112)+('Crop 5 - Input'!$L113*'Crop 5 - Input'!X113)+('Crop 5 - Input'!$L115*'Crop 5 - Input'!X115)+('Crop 5 - Input'!$L116*'Crop 5 - Input'!X116)</f>
        <v>0</v>
      </c>
      <c r="O65" s="133">
        <f>('Crop 1 - Input'!$L106*'Crop 1 - Input'!Y106)+('Crop 1 - Input'!$L107*'Crop 1 - Input'!Y107)+('Crop 1 - Input'!$L109*'Crop 1 - Input'!Y109)+('Crop 1 - Input'!$L110*'Crop 1 - Input'!Y110)+('Crop 1 - Input'!$L112*'Crop 1 - Input'!Y112)+('Crop 1 - Input'!$L113*'Crop 1 - Input'!Y113)+('Crop 1 - Input'!$L115*'Crop 1 - Input'!Y115)+('Crop 1 - Input'!$L116*'Crop 1 - Input'!Y116)+('Crop 2 - Input'!$L106*'Crop 2 - Input'!Y106)+('Crop 2 - Input'!$L107*'Crop 2 - Input'!Y107)+('Crop 2 - Input'!$L109*'Crop 2 - Input'!Y109)+('Crop 2 - Input'!$L110*'Crop 2 - Input'!Y110)+('Crop 2 - Input'!$L112*'Crop 2 - Input'!Y112)+('Crop 2 - Input'!$L113*'Crop 2 - Input'!Y113)+('Crop 2 - Input'!$L115*'Crop 2 - Input'!Y115)+('Crop 2 - Input'!$L116*'Crop 2 - Input'!Y116)+('Crop 3 - Input'!$L106*'Crop 3 - Input'!Y106)+('Crop 3 - Input'!$L107*'Crop 3 - Input'!Y107)+('Crop 3 - Input'!$L109*'Crop 3 - Input'!Y109)+('Crop 3 - Input'!$L110*'Crop 3 - Input'!Y110)+('Crop 3 - Input'!$L112*'Crop 3 - Input'!Y112)+('Crop 3 - Input'!$L113*'Crop 3 - Input'!Y113)+('Crop 3 - Input'!$L115*'Crop 3 - Input'!Y115)+('Crop 3 - Input'!$L116*'Crop 3 - Input'!Y116)+('Crop 4 - Input'!$L106*'Crop 4 - Input'!Y106)+('Crop 4 - Input'!$L107*'Crop 4 - Input'!Y107)+('Crop 4 - Input'!$L109*'Crop 4 - Input'!Y109)+('Crop 4 - Input'!$L110*'Crop 4 - Input'!Y110)+('Crop 4 - Input'!$L112*'Crop 4 - Input'!Y112)+('Crop 4 - Input'!$L113*'Crop 4 - Input'!Y113)+('Crop 4 - Input'!$L115*'Crop 4 - Input'!Y115)+('Crop 4 - Input'!$L116*'Crop 4 - Input'!Y116)+('Crop 5 - Input'!$L106*'Crop 5 - Input'!Y106)+('Crop 5 - Input'!$L107*'Crop 5 - Input'!Y107)+('Crop 5 - Input'!$L109*'Crop 5 - Input'!Y109)+('Crop 5 - Input'!$L110*'Crop 5 - Input'!Y110)+('Crop 5 - Input'!$L112*'Crop 5 - Input'!Y112)+('Crop 5 - Input'!$L113*'Crop 5 - Input'!Y113)+('Crop 5 - Input'!$L115*'Crop 5 - Input'!Y115)+('Crop 5 - Input'!$L116*'Crop 5 - Input'!Y116)</f>
        <v>0</v>
      </c>
      <c r="P65" s="133">
        <f>('Crop 1 - Input'!$L106*'Crop 1 - Input'!Z106)+('Crop 1 - Input'!$L107*'Crop 1 - Input'!Z107)+('Crop 1 - Input'!$L109*'Crop 1 - Input'!Z109)+('Crop 1 - Input'!$L110*'Crop 1 - Input'!Z110)+('Crop 1 - Input'!$L112*'Crop 1 - Input'!Z112)+('Crop 1 - Input'!$L113*'Crop 1 - Input'!Z113)+('Crop 1 - Input'!$L115*'Crop 1 - Input'!Z115)+('Crop 1 - Input'!$L116*'Crop 1 - Input'!Z116)+('Crop 2 - Input'!$L106*'Crop 2 - Input'!Z106)+('Crop 2 - Input'!$L107*'Crop 2 - Input'!Z107)+('Crop 2 - Input'!$L109*'Crop 2 - Input'!Z109)+('Crop 2 - Input'!$L110*'Crop 2 - Input'!Z110)+('Crop 2 - Input'!$L112*'Crop 2 - Input'!Z112)+('Crop 2 - Input'!$L113*'Crop 2 - Input'!Z113)+('Crop 2 - Input'!$L115*'Crop 2 - Input'!Z115)+('Crop 2 - Input'!$L116*'Crop 2 - Input'!Z116)+('Crop 3 - Input'!$L106*'Crop 3 - Input'!Z106)+('Crop 3 - Input'!$L107*'Crop 3 - Input'!Z107)+('Crop 3 - Input'!$L109*'Crop 3 - Input'!Z109)+('Crop 3 - Input'!$L110*'Crop 3 - Input'!Z110)+('Crop 3 - Input'!$L112*'Crop 3 - Input'!Z112)+('Crop 3 - Input'!$L113*'Crop 3 - Input'!Z113)+('Crop 3 - Input'!$L115*'Crop 3 - Input'!Z115)+('Crop 3 - Input'!$L116*'Crop 3 - Input'!Z116)+('Crop 4 - Input'!$L106*'Crop 4 - Input'!Z106)+('Crop 4 - Input'!$L107*'Crop 4 - Input'!Z107)+('Crop 4 - Input'!$L109*'Crop 4 - Input'!Z109)+('Crop 4 - Input'!$L110*'Crop 4 - Input'!Z110)+('Crop 4 - Input'!$L112*'Crop 4 - Input'!Z112)+('Crop 4 - Input'!$L113*'Crop 4 - Input'!Z113)+('Crop 4 - Input'!$L115*'Crop 4 - Input'!Z115)+('Crop 4 - Input'!$L116*'Crop 4 - Input'!Z116)+('Crop 5 - Input'!$L106*'Crop 5 - Input'!Z106)+('Crop 5 - Input'!$L107*'Crop 5 - Input'!Z107)+('Crop 5 - Input'!$L109*'Crop 5 - Input'!Z109)+('Crop 5 - Input'!$L110*'Crop 5 - Input'!Z110)+('Crop 5 - Input'!$L112*'Crop 5 - Input'!Z112)+('Crop 5 - Input'!$L113*'Crop 5 - Input'!Z113)+('Crop 5 - Input'!$L115*'Crop 5 - Input'!Z115)+('Crop 5 - Input'!$L116*'Crop 5 - Input'!Z116)</f>
        <v>0</v>
      </c>
      <c r="Q65" s="133">
        <f>('Crop 1 - Input'!$L106*'Crop 1 - Input'!AA106)+('Crop 1 - Input'!$L107*'Crop 1 - Input'!AA107)+('Crop 1 - Input'!$L109*'Crop 1 - Input'!AA109)+('Crop 1 - Input'!$L110*'Crop 1 - Input'!AA110)+('Crop 1 - Input'!$L112*'Crop 1 - Input'!AA112)+('Crop 1 - Input'!$L113*'Crop 1 - Input'!AA113)+('Crop 1 - Input'!$L115*'Crop 1 - Input'!AA115)+('Crop 1 - Input'!$L116*'Crop 1 - Input'!AA116)+('Crop 2 - Input'!$L106*'Crop 2 - Input'!AA106)+('Crop 2 - Input'!$L107*'Crop 2 - Input'!AA107)+('Crop 2 - Input'!$L109*'Crop 2 - Input'!AA109)+('Crop 2 - Input'!$L110*'Crop 2 - Input'!AA110)+('Crop 2 - Input'!$L112*'Crop 2 - Input'!AA112)+('Crop 2 - Input'!$L113*'Crop 2 - Input'!AA113)+('Crop 2 - Input'!$L115*'Crop 2 - Input'!AA115)+('Crop 2 - Input'!$L116*'Crop 2 - Input'!AA116)+('Crop 3 - Input'!$L106*'Crop 3 - Input'!AA106)+('Crop 3 - Input'!$L107*'Crop 3 - Input'!AA107)+('Crop 3 - Input'!$L109*'Crop 3 - Input'!AA109)+('Crop 3 - Input'!$L110*'Crop 3 - Input'!AA110)+('Crop 3 - Input'!$L112*'Crop 3 - Input'!AA112)+('Crop 3 - Input'!$L113*'Crop 3 - Input'!AA113)+('Crop 3 - Input'!$L115*'Crop 3 - Input'!AA115)+('Crop 3 - Input'!$L116*'Crop 3 - Input'!AA116)+('Crop 4 - Input'!$L106*'Crop 4 - Input'!AA106)+('Crop 4 - Input'!$L107*'Crop 4 - Input'!AA107)+('Crop 4 - Input'!$L109*'Crop 4 - Input'!AA109)+('Crop 4 - Input'!$L110*'Crop 4 - Input'!AA110)+('Crop 4 - Input'!$L112*'Crop 4 - Input'!AA112)+('Crop 4 - Input'!$L113*'Crop 4 - Input'!AA113)+('Crop 4 - Input'!$L115*'Crop 4 - Input'!AA115)+('Crop 4 - Input'!$L116*'Crop 4 - Input'!AA116)+('Crop 5 - Input'!$L106*'Crop 5 - Input'!AA106)+('Crop 5 - Input'!$L107*'Crop 5 - Input'!AA107)+('Crop 5 - Input'!$L109*'Crop 5 - Input'!AA109)+('Crop 5 - Input'!$L110*'Crop 5 - Input'!AA110)+('Crop 5 - Input'!$L112*'Crop 5 - Input'!AA112)+('Crop 5 - Input'!$L113*'Crop 5 - Input'!AA113)+('Crop 5 - Input'!$L115*'Crop 5 - Input'!AA115)+('Crop 5 - Input'!$L116*'Crop 5 - Input'!AA116)</f>
        <v>0</v>
      </c>
      <c r="R65" s="4"/>
    </row>
    <row r="66" spans="1:18" ht="15" customHeight="1" x14ac:dyDescent="0.3">
      <c r="A66" s="4"/>
      <c r="B66" s="138"/>
      <c r="C66" s="138"/>
      <c r="D66" s="149" t="s">
        <v>72</v>
      </c>
      <c r="E66" s="144">
        <f t="shared" si="9"/>
        <v>0</v>
      </c>
      <c r="F66" s="133">
        <f>('Crop 1 - Input'!$L70*'Crop 1 - Input'!P70)+('Crop 2 - Input'!$L70*'Crop 2 - Input'!P70)+('Crop 3 - Input'!$L70*'Crop 3 - Input'!P70)+('Crop 4 - Input'!$L70*'Crop 4 - Input'!P70)+('Crop 5 - Input'!$L70*'Crop 5 - Input'!P70)</f>
        <v>0</v>
      </c>
      <c r="G66" s="133">
        <f>('Crop 1 - Input'!$L70*'Crop 1 - Input'!Q70)+('Crop 2 - Input'!$L70*'Crop 2 - Input'!Q70)+('Crop 3 - Input'!$L70*'Crop 3 - Input'!Q70)+('Crop 4 - Input'!$L70*'Crop 4 - Input'!Q70)+('Crop 5 - Input'!$L70*'Crop 5 - Input'!Q70)</f>
        <v>0</v>
      </c>
      <c r="H66" s="133">
        <f>('Crop 1 - Input'!$L70*'Crop 1 - Input'!R70)+('Crop 2 - Input'!$L70*'Crop 2 - Input'!R70)+('Crop 3 - Input'!$L70*'Crop 3 - Input'!R70)+('Crop 4 - Input'!$L70*'Crop 4 - Input'!R70)+('Crop 5 - Input'!$L70*'Crop 5 - Input'!R70)</f>
        <v>0</v>
      </c>
      <c r="I66" s="133">
        <f>('Crop 1 - Input'!$L70*'Crop 1 - Input'!S70)+('Crop 2 - Input'!$L70*'Crop 2 - Input'!S70)+('Crop 3 - Input'!$L70*'Crop 3 - Input'!S70)+('Crop 4 - Input'!$L70*'Crop 4 - Input'!S70)+('Crop 5 - Input'!$L70*'Crop 5 - Input'!S70)</f>
        <v>0</v>
      </c>
      <c r="J66" s="133">
        <f>('Crop 1 - Input'!$L70*'Crop 1 - Input'!T70)+('Crop 2 - Input'!$L70*'Crop 2 - Input'!T70)+('Crop 3 - Input'!$L70*'Crop 3 - Input'!T70)+('Crop 4 - Input'!$L70*'Crop 4 - Input'!T70)+('Crop 5 - Input'!$L70*'Crop 5 - Input'!T70)</f>
        <v>0</v>
      </c>
      <c r="K66" s="133">
        <f>('Crop 1 - Input'!$L70*'Crop 1 - Input'!U70)+('Crop 2 - Input'!$L70*'Crop 2 - Input'!U70)+('Crop 3 - Input'!$L70*'Crop 3 - Input'!U70)+('Crop 4 - Input'!$L70*'Crop 4 - Input'!U70)+('Crop 5 - Input'!$L70*'Crop 5 - Input'!U70)</f>
        <v>0</v>
      </c>
      <c r="L66" s="133">
        <f>('Crop 1 - Input'!$L70*'Crop 1 - Input'!V70)+('Crop 2 - Input'!$L70*'Crop 2 - Input'!V70)+('Crop 3 - Input'!$L70*'Crop 3 - Input'!V70)+('Crop 4 - Input'!$L70*'Crop 4 - Input'!V70)+('Crop 5 - Input'!$L70*'Crop 5 - Input'!V70)</f>
        <v>0</v>
      </c>
      <c r="M66" s="133">
        <f>('Crop 1 - Input'!$L70*'Crop 1 - Input'!W70)+('Crop 2 - Input'!$L70*'Crop 2 - Input'!W70)+('Crop 3 - Input'!$L70*'Crop 3 - Input'!W70)+('Crop 4 - Input'!$L70*'Crop 4 - Input'!W70)+('Crop 5 - Input'!$L70*'Crop 5 - Input'!W70)</f>
        <v>0</v>
      </c>
      <c r="N66" s="133">
        <f>('Crop 1 - Input'!$L70*'Crop 1 - Input'!X70)+('Crop 2 - Input'!$L70*'Crop 2 - Input'!X70)+('Crop 3 - Input'!$L70*'Crop 3 - Input'!X70)+('Crop 4 - Input'!$L70*'Crop 4 - Input'!X70)+('Crop 5 - Input'!$L70*'Crop 5 - Input'!X70)</f>
        <v>0</v>
      </c>
      <c r="O66" s="133">
        <f>('Crop 1 - Input'!$L70*'Crop 1 - Input'!Y70)+('Crop 2 - Input'!$L70*'Crop 2 - Input'!Y70)+('Crop 3 - Input'!$L70*'Crop 3 - Input'!Y70)+('Crop 4 - Input'!$L70*'Crop 4 - Input'!Y70)+('Crop 5 - Input'!$L70*'Crop 5 - Input'!Y70)</f>
        <v>0</v>
      </c>
      <c r="P66" s="133">
        <f>('Crop 1 - Input'!$L70*'Crop 1 - Input'!Z70)+('Crop 2 - Input'!$L70*'Crop 2 - Input'!Z70)+('Crop 3 - Input'!$L70*'Crop 3 - Input'!Z70)+('Crop 4 - Input'!$L70*'Crop 4 - Input'!Z70)+('Crop 5 - Input'!$L70*'Crop 5 - Input'!Z70)</f>
        <v>0</v>
      </c>
      <c r="Q66" s="133">
        <f>('Crop 1 - Input'!$L70*'Crop 1 - Input'!AA70)+('Crop 2 - Input'!$L70*'Crop 2 - Input'!AA70)+('Crop 3 - Input'!$L70*'Crop 3 - Input'!AA70)+('Crop 4 - Input'!$L70*'Crop 4 - Input'!AA70)+('Crop 5 - Input'!$L70*'Crop 5 - Input'!AA70)</f>
        <v>0</v>
      </c>
      <c r="R66" s="4"/>
    </row>
    <row r="67" spans="1:18" ht="15" customHeight="1" x14ac:dyDescent="0.3">
      <c r="A67" s="4"/>
      <c r="B67" s="138"/>
      <c r="C67" s="138"/>
      <c r="D67" s="149" t="s">
        <v>537</v>
      </c>
      <c r="E67" s="144">
        <f t="shared" si="9"/>
        <v>0</v>
      </c>
      <c r="F67" s="133">
        <f>('Crop 1 - Input'!$L71*'Crop 1 - Input'!P71)+('Crop 1 - Input'!$L72*'Crop 1 - Input'!P72)+('Crop 1 - Input'!$L73*'Crop 1 - Input'!P73)+('Crop 2 - Input'!$L71*'Crop 2 - Input'!P71)+('Crop 2 - Input'!$L72*'Crop 2 - Input'!P72)+('Crop 2 - Input'!$L73*'Crop 2 - Input'!P73)+('Crop 3 - Input'!$L71*'Crop 3 - Input'!P71)+('Crop 3 - Input'!$L72*'Crop 3 - Input'!P72)+('Crop 3 - Input'!$L73*'Crop 3 - Input'!P73)+('Crop 4 - Input'!$L71*'Crop 4 - Input'!P71)+('Crop 4 - Input'!$L72*'Crop 4 - Input'!P72)+('Crop 4 - Input'!$L73*'Crop 1 - Input'!P73)+('Crop 5 - Input'!$L71*'Crop 5 - Input'!P71)+('Crop 5 - Input'!$L72*'Crop 5 - Input'!P72)+('Crop 5 - Input'!$L73*'Crop 5 - Input'!P73)</f>
        <v>0</v>
      </c>
      <c r="G67" s="133">
        <f>('Crop 1 - Input'!$L71*'Crop 1 - Input'!Q71)+('Crop 1 - Input'!$L72*'Crop 1 - Input'!Q72)+('Crop 1 - Input'!$L73*'Crop 1 - Input'!Q73)+('Crop 2 - Input'!$L71*'Crop 2 - Input'!Q71)+('Crop 2 - Input'!$L72*'Crop 2 - Input'!Q72)+('Crop 2 - Input'!$L73*'Crop 2 - Input'!Q73)+('Crop 3 - Input'!$L71*'Crop 3 - Input'!Q71)+('Crop 3 - Input'!$L72*'Crop 3 - Input'!Q72)+('Crop 3 - Input'!$L73*'Crop 3 - Input'!Q73)+('Crop 4 - Input'!$L71*'Crop 4 - Input'!Q71)+('Crop 4 - Input'!$L72*'Crop 4 - Input'!Q72)+('Crop 4 - Input'!$L73*'Crop 1 - Input'!Q73)+('Crop 5 - Input'!$L71*'Crop 5 - Input'!Q71)+('Crop 5 - Input'!$L72*'Crop 5 - Input'!Q72)+('Crop 5 - Input'!$L73*'Crop 5 - Input'!Q73)</f>
        <v>0</v>
      </c>
      <c r="H67" s="133">
        <f>('Crop 1 - Input'!$L71*'Crop 1 - Input'!R71)+('Crop 1 - Input'!$L72*'Crop 1 - Input'!R72)+('Crop 1 - Input'!$L73*'Crop 1 - Input'!R73)+('Crop 2 - Input'!$L71*'Crop 2 - Input'!R71)+('Crop 2 - Input'!$L72*'Crop 2 - Input'!R72)+('Crop 2 - Input'!$L73*'Crop 2 - Input'!R73)+('Crop 3 - Input'!$L71*'Crop 3 - Input'!R71)+('Crop 3 - Input'!$L72*'Crop 3 - Input'!R72)+('Crop 3 - Input'!$L73*'Crop 3 - Input'!R73)+('Crop 4 - Input'!$L71*'Crop 4 - Input'!R71)+('Crop 4 - Input'!$L72*'Crop 4 - Input'!R72)+('Crop 4 - Input'!$L73*'Crop 1 - Input'!R73)+('Crop 5 - Input'!$L71*'Crop 5 - Input'!R71)+('Crop 5 - Input'!$L72*'Crop 5 - Input'!R72)+('Crop 5 - Input'!$L73*'Crop 5 - Input'!R73)</f>
        <v>0</v>
      </c>
      <c r="I67" s="133">
        <f>('Crop 1 - Input'!$L71*'Crop 1 - Input'!S71)+('Crop 1 - Input'!$L72*'Crop 1 - Input'!S72)+('Crop 1 - Input'!$L73*'Crop 1 - Input'!S73)+('Crop 2 - Input'!$L71*'Crop 2 - Input'!S71)+('Crop 2 - Input'!$L72*'Crop 2 - Input'!S72)+('Crop 2 - Input'!$L73*'Crop 2 - Input'!S73)+('Crop 3 - Input'!$L71*'Crop 3 - Input'!S71)+('Crop 3 - Input'!$L72*'Crop 3 - Input'!S72)+('Crop 3 - Input'!$L73*'Crop 3 - Input'!S73)+('Crop 4 - Input'!$L71*'Crop 4 - Input'!S71)+('Crop 4 - Input'!$L72*'Crop 4 - Input'!S72)+('Crop 4 - Input'!$L73*'Crop 1 - Input'!S73)+('Crop 5 - Input'!$L71*'Crop 5 - Input'!S71)+('Crop 5 - Input'!$L72*'Crop 5 - Input'!S72)+('Crop 5 - Input'!$L73*'Crop 5 - Input'!S73)</f>
        <v>0</v>
      </c>
      <c r="J67" s="133">
        <f>('Crop 1 - Input'!$L71*'Crop 1 - Input'!T71)+('Crop 1 - Input'!$L72*'Crop 1 - Input'!T72)+('Crop 1 - Input'!$L73*'Crop 1 - Input'!T73)+('Crop 2 - Input'!$L71*'Crop 2 - Input'!T71)+('Crop 2 - Input'!$L72*'Crop 2 - Input'!T72)+('Crop 2 - Input'!$L73*'Crop 2 - Input'!T73)+('Crop 3 - Input'!$L71*'Crop 3 - Input'!T71)+('Crop 3 - Input'!$L72*'Crop 3 - Input'!T72)+('Crop 3 - Input'!$L73*'Crop 3 - Input'!T73)+('Crop 4 - Input'!$L71*'Crop 4 - Input'!T71)+('Crop 4 - Input'!$L72*'Crop 4 - Input'!T72)+('Crop 4 - Input'!$L73*'Crop 1 - Input'!T73)+('Crop 5 - Input'!$L71*'Crop 5 - Input'!T71)+('Crop 5 - Input'!$L72*'Crop 5 - Input'!T72)+('Crop 5 - Input'!$L73*'Crop 5 - Input'!T73)</f>
        <v>0</v>
      </c>
      <c r="K67" s="133">
        <f>('Crop 1 - Input'!$L71*'Crop 1 - Input'!U71)+('Crop 1 - Input'!$L72*'Crop 1 - Input'!U72)+('Crop 1 - Input'!$L73*'Crop 1 - Input'!U73)+('Crop 2 - Input'!$L71*'Crop 2 - Input'!U71)+('Crop 2 - Input'!$L72*'Crop 2 - Input'!U72)+('Crop 2 - Input'!$L73*'Crop 2 - Input'!U73)+('Crop 3 - Input'!$L71*'Crop 3 - Input'!U71)+('Crop 3 - Input'!$L72*'Crop 3 - Input'!U72)+('Crop 3 - Input'!$L73*'Crop 3 - Input'!U73)+('Crop 4 - Input'!$L71*'Crop 4 - Input'!U71)+('Crop 4 - Input'!$L72*'Crop 4 - Input'!U72)+('Crop 4 - Input'!$L73*'Crop 1 - Input'!U73)+('Crop 5 - Input'!$L71*'Crop 5 - Input'!U71)+('Crop 5 - Input'!$L72*'Crop 5 - Input'!U72)+('Crop 5 - Input'!$L73*'Crop 5 - Input'!U73)</f>
        <v>0</v>
      </c>
      <c r="L67" s="133">
        <f>('Crop 1 - Input'!$L71*'Crop 1 - Input'!V71)+('Crop 1 - Input'!$L72*'Crop 1 - Input'!V72)+('Crop 1 - Input'!$L73*'Crop 1 - Input'!V73)+('Crop 2 - Input'!$L71*'Crop 2 - Input'!V71)+('Crop 2 - Input'!$L72*'Crop 2 - Input'!V72)+('Crop 2 - Input'!$L73*'Crop 2 - Input'!V73)+('Crop 3 - Input'!$L71*'Crop 3 - Input'!V71)+('Crop 3 - Input'!$L72*'Crop 3 - Input'!V72)+('Crop 3 - Input'!$L73*'Crop 3 - Input'!V73)+('Crop 4 - Input'!$L71*'Crop 4 - Input'!V71)+('Crop 4 - Input'!$L72*'Crop 4 - Input'!V72)+('Crop 4 - Input'!$L73*'Crop 1 - Input'!V73)+('Crop 5 - Input'!$L71*'Crop 5 - Input'!V71)+('Crop 5 - Input'!$L72*'Crop 5 - Input'!V72)+('Crop 5 - Input'!$L73*'Crop 5 - Input'!V73)</f>
        <v>0</v>
      </c>
      <c r="M67" s="133">
        <f>('Crop 1 - Input'!$L71*'Crop 1 - Input'!W71)+('Crop 1 - Input'!$L72*'Crop 1 - Input'!W72)+('Crop 1 - Input'!$L73*'Crop 1 - Input'!W73)+('Crop 2 - Input'!$L71*'Crop 2 - Input'!W71)+('Crop 2 - Input'!$L72*'Crop 2 - Input'!W72)+('Crop 2 - Input'!$L73*'Crop 2 - Input'!W73)+('Crop 3 - Input'!$L71*'Crop 3 - Input'!W71)+('Crop 3 - Input'!$L72*'Crop 3 - Input'!W72)+('Crop 3 - Input'!$L73*'Crop 3 - Input'!W73)+('Crop 4 - Input'!$L71*'Crop 4 - Input'!W71)+('Crop 4 - Input'!$L72*'Crop 4 - Input'!W72)+('Crop 4 - Input'!$L73*'Crop 1 - Input'!W73)+('Crop 5 - Input'!$L71*'Crop 5 - Input'!W71)+('Crop 5 - Input'!$L72*'Crop 5 - Input'!W72)+('Crop 5 - Input'!$L73*'Crop 5 - Input'!W73)</f>
        <v>0</v>
      </c>
      <c r="N67" s="133">
        <f>('Crop 1 - Input'!$L71*'Crop 1 - Input'!X71)+('Crop 1 - Input'!$L72*'Crop 1 - Input'!X72)+('Crop 1 - Input'!$L73*'Crop 1 - Input'!X73)+('Crop 2 - Input'!$L71*'Crop 2 - Input'!X71)+('Crop 2 - Input'!$L72*'Crop 2 - Input'!X72)+('Crop 2 - Input'!$L73*'Crop 2 - Input'!X73)+('Crop 3 - Input'!$L71*'Crop 3 - Input'!X71)+('Crop 3 - Input'!$L72*'Crop 3 - Input'!X72)+('Crop 3 - Input'!$L73*'Crop 3 - Input'!X73)+('Crop 4 - Input'!$L71*'Crop 4 - Input'!X71)+('Crop 4 - Input'!$L72*'Crop 4 - Input'!X72)+('Crop 4 - Input'!$L73*'Crop 1 - Input'!X73)+('Crop 5 - Input'!$L71*'Crop 5 - Input'!X71)+('Crop 5 - Input'!$L72*'Crop 5 - Input'!X72)+('Crop 5 - Input'!$L73*'Crop 5 - Input'!X73)</f>
        <v>0</v>
      </c>
      <c r="O67" s="133">
        <f>('Crop 1 - Input'!$L71*'Crop 1 - Input'!Y71)+('Crop 1 - Input'!$L72*'Crop 1 - Input'!Y72)+('Crop 1 - Input'!$L73*'Crop 1 - Input'!Y73)+('Crop 2 - Input'!$L71*'Crop 2 - Input'!Y71)+('Crop 2 - Input'!$L72*'Crop 2 - Input'!Y72)+('Crop 2 - Input'!$L73*'Crop 2 - Input'!Y73)+('Crop 3 - Input'!$L71*'Crop 3 - Input'!Y71)+('Crop 3 - Input'!$L72*'Crop 3 - Input'!Y72)+('Crop 3 - Input'!$L73*'Crop 3 - Input'!Y73)+('Crop 4 - Input'!$L71*'Crop 4 - Input'!Y71)+('Crop 4 - Input'!$L72*'Crop 4 - Input'!Y72)+('Crop 4 - Input'!$L73*'Crop 1 - Input'!Y73)+('Crop 5 - Input'!$L71*'Crop 5 - Input'!Y71)+('Crop 5 - Input'!$L72*'Crop 5 - Input'!Y72)+('Crop 5 - Input'!$L73*'Crop 5 - Input'!Y73)</f>
        <v>0</v>
      </c>
      <c r="P67" s="133">
        <f>('Crop 1 - Input'!$L71*'Crop 1 - Input'!Z71)+('Crop 1 - Input'!$L72*'Crop 1 - Input'!Z72)+('Crop 1 - Input'!$L73*'Crop 1 - Input'!Z73)+('Crop 2 - Input'!$L71*'Crop 2 - Input'!Z71)+('Crop 2 - Input'!$L72*'Crop 2 - Input'!Z72)+('Crop 2 - Input'!$L73*'Crop 2 - Input'!Z73)+('Crop 3 - Input'!$L71*'Crop 3 - Input'!Z71)+('Crop 3 - Input'!$L72*'Crop 3 - Input'!Z72)+('Crop 3 - Input'!$L73*'Crop 3 - Input'!Z73)+('Crop 4 - Input'!$L71*'Crop 4 - Input'!Z71)+('Crop 4 - Input'!$L72*'Crop 4 - Input'!Z72)+('Crop 4 - Input'!$L73*'Crop 1 - Input'!Z73)+('Crop 5 - Input'!$L71*'Crop 5 - Input'!Z71)+('Crop 5 - Input'!$L72*'Crop 5 - Input'!Z72)+('Crop 5 - Input'!$L73*'Crop 5 - Input'!Z73)</f>
        <v>0</v>
      </c>
      <c r="Q67" s="133">
        <f>('Crop 1 - Input'!$L71*'Crop 1 - Input'!AA71)+('Crop 1 - Input'!$L72*'Crop 1 - Input'!AA72)+('Crop 1 - Input'!$L73*'Crop 1 - Input'!AA73)+('Crop 2 - Input'!$L71*'Crop 2 - Input'!AA71)+('Crop 2 - Input'!$L72*'Crop 2 - Input'!AA72)+('Crop 2 - Input'!$L73*'Crop 2 - Input'!AA73)+('Crop 3 - Input'!$L71*'Crop 3 - Input'!AA71)+('Crop 3 - Input'!$L72*'Crop 3 - Input'!AA72)+('Crop 3 - Input'!$L73*'Crop 3 - Input'!AA73)+('Crop 4 - Input'!$L71*'Crop 4 - Input'!AA71)+('Crop 4 - Input'!$L72*'Crop 4 - Input'!AA72)+('Crop 4 - Input'!$L73*'Crop 1 - Input'!AA73)+('Crop 5 - Input'!$L71*'Crop 5 - Input'!AA71)+('Crop 5 - Input'!$L72*'Crop 5 - Input'!AA72)+('Crop 5 - Input'!$L73*'Crop 5 - Input'!AA73)</f>
        <v>0</v>
      </c>
      <c r="R67" s="4"/>
    </row>
    <row r="68" spans="1:18" ht="15" customHeight="1" x14ac:dyDescent="0.3">
      <c r="A68" s="4"/>
      <c r="B68" s="138"/>
      <c r="C68" s="138"/>
      <c r="D68" s="149" t="s">
        <v>538</v>
      </c>
      <c r="E68" s="144">
        <f t="shared" si="9"/>
        <v>0</v>
      </c>
      <c r="F68" s="133">
        <f>('Crop 1 - Input'!$L124*'Crop 1 - Input'!P124)+('Crop 1 - Input'!$L125*'Crop 1 - Input'!P125)+('Crop 1 - Input'!$L126*'Crop 1 - Input'!P126)+('Crop 1 - Input'!$L127*'Crop 1 - Input'!P127)+('Crop 1 - Input'!$L128*'Crop 1 - Input'!P128)+('Crop 2 - Input'!$L124*'Crop 2 - Input'!P124)+('Crop 2 - Input'!$L125*'Crop 2 - Input'!P125)+('Crop 2 - Input'!$L126*'Crop 2 - Input'!P126)+('Crop 2 - Input'!$L127*'Crop 2 - Input'!P127)+('Crop 2 - Input'!$L128*'Crop 2 - Input'!P128)+('Crop 3 - Input'!$L124*'Crop 3 - Input'!P124)+('Crop 3 - Input'!$L125*'Crop 3 - Input'!P125)+('Crop 3 - Input'!$L126*'Crop 3 - Input'!P126)+('Crop 3 - Input'!$L127*'Crop 3 - Input'!P127)+('Crop 3 - Input'!$L128*'Crop 3 - Input'!P128)+('Crop 4 - Input'!$L124*'Crop 4 - Input'!P124)+('Crop 4 - Input'!$L125*'Crop 4 - Input'!P125)+('Crop 4 - Input'!$L126*'Crop 4 - Input'!P126)+('Crop 4 - Input'!$L127*'Crop 4 - Input'!P127)+('Crop 4 - Input'!$L128*'Crop 4 - Input'!P128)+('Crop 5 - Input'!$L124*'Crop 5 - Input'!P124)+('Crop 5 - Input'!$L125*'Crop 5 - Input'!P125)+('Crop 5 - Input'!$L126*'Crop 5 - Input'!P126)+('Crop 5 - Input'!$L127*'Crop 5 - Input'!P127)+('Crop 5 - Input'!$L128*'Crop 5 - Input'!P128)</f>
        <v>0</v>
      </c>
      <c r="G68" s="133">
        <f>('Crop 1 - Input'!$L124*'Crop 1 - Input'!Q124)+('Crop 1 - Input'!$L125*'Crop 1 - Input'!Q125)+('Crop 1 - Input'!$L126*'Crop 1 - Input'!Q126)+('Crop 1 - Input'!$L127*'Crop 1 - Input'!Q127)+('Crop 1 - Input'!$L128*'Crop 1 - Input'!Q128)+('Crop 2 - Input'!$L124*'Crop 2 - Input'!Q124)+('Crop 2 - Input'!$L125*'Crop 2 - Input'!Q125)+('Crop 2 - Input'!$L126*'Crop 2 - Input'!Q126)+('Crop 2 - Input'!$L127*'Crop 2 - Input'!Q127)+('Crop 2 - Input'!$L128*'Crop 2 - Input'!Q128)+('Crop 3 - Input'!$L124*'Crop 3 - Input'!Q124)+('Crop 3 - Input'!$L125*'Crop 3 - Input'!Q125)+('Crop 3 - Input'!$L126*'Crop 3 - Input'!Q126)+('Crop 3 - Input'!$L127*'Crop 3 - Input'!Q127)+('Crop 3 - Input'!$L128*'Crop 3 - Input'!Q128)+('Crop 4 - Input'!$L124*'Crop 4 - Input'!Q124)+('Crop 4 - Input'!$L125*'Crop 4 - Input'!Q125)+('Crop 4 - Input'!$L126*'Crop 4 - Input'!Q126)+('Crop 4 - Input'!$L127*'Crop 4 - Input'!Q127)+('Crop 4 - Input'!$L128*'Crop 4 - Input'!Q128)+('Crop 5 - Input'!$L124*'Crop 5 - Input'!Q124)+('Crop 5 - Input'!$L125*'Crop 5 - Input'!Q125)+('Crop 5 - Input'!$L126*'Crop 5 - Input'!Q126)+('Crop 5 - Input'!$L127*'Crop 5 - Input'!Q127)+('Crop 5 - Input'!$L128*'Crop 5 - Input'!Q128)</f>
        <v>0</v>
      </c>
      <c r="H68" s="133">
        <f>('Crop 1 - Input'!$L124*'Crop 1 - Input'!R124)+('Crop 1 - Input'!$L125*'Crop 1 - Input'!R125)+('Crop 1 - Input'!$L126*'Crop 1 - Input'!R126)+('Crop 1 - Input'!$L127*'Crop 1 - Input'!R127)+('Crop 1 - Input'!$L128*'Crop 1 - Input'!R128)+('Crop 2 - Input'!$L124*'Crop 2 - Input'!R124)+('Crop 2 - Input'!$L125*'Crop 2 - Input'!R125)+('Crop 2 - Input'!$L126*'Crop 2 - Input'!R126)+('Crop 2 - Input'!$L127*'Crop 2 - Input'!R127)+('Crop 2 - Input'!$L128*'Crop 2 - Input'!R128)+('Crop 3 - Input'!$L124*'Crop 3 - Input'!R124)+('Crop 3 - Input'!$L125*'Crop 3 - Input'!R125)+('Crop 3 - Input'!$L126*'Crop 3 - Input'!R126)+('Crop 3 - Input'!$L127*'Crop 3 - Input'!R127)+('Crop 3 - Input'!$L128*'Crop 3 - Input'!R128)+('Crop 4 - Input'!$L124*'Crop 4 - Input'!R124)+('Crop 4 - Input'!$L125*'Crop 4 - Input'!R125)+('Crop 4 - Input'!$L126*'Crop 4 - Input'!R126)+('Crop 4 - Input'!$L127*'Crop 4 - Input'!R127)+('Crop 4 - Input'!$L128*'Crop 4 - Input'!R128)+('Crop 5 - Input'!$L124*'Crop 5 - Input'!R124)+('Crop 5 - Input'!$L125*'Crop 5 - Input'!R125)+('Crop 5 - Input'!$L126*'Crop 5 - Input'!R126)+('Crop 5 - Input'!$L127*'Crop 5 - Input'!R127)+('Crop 5 - Input'!$L128*'Crop 5 - Input'!R128)</f>
        <v>0</v>
      </c>
      <c r="I68" s="133">
        <f>('Crop 1 - Input'!$L124*'Crop 1 - Input'!S124)+('Crop 1 - Input'!$L125*'Crop 1 - Input'!S125)+('Crop 1 - Input'!$L126*'Crop 1 - Input'!S126)+('Crop 1 - Input'!$L127*'Crop 1 - Input'!S127)+('Crop 1 - Input'!$L128*'Crop 1 - Input'!S128)+('Crop 2 - Input'!$L124*'Crop 2 - Input'!S124)+('Crop 2 - Input'!$L125*'Crop 2 - Input'!S125)+('Crop 2 - Input'!$L126*'Crop 2 - Input'!S126)+('Crop 2 - Input'!$L127*'Crop 2 - Input'!S127)+('Crop 2 - Input'!$L128*'Crop 2 - Input'!S128)+('Crop 3 - Input'!$L124*'Crop 3 - Input'!S124)+('Crop 3 - Input'!$L125*'Crop 3 - Input'!S125)+('Crop 3 - Input'!$L126*'Crop 3 - Input'!S126)+('Crop 3 - Input'!$L127*'Crop 3 - Input'!S127)+('Crop 3 - Input'!$L128*'Crop 3 - Input'!S128)+('Crop 4 - Input'!$L124*'Crop 4 - Input'!S124)+('Crop 4 - Input'!$L125*'Crop 4 - Input'!S125)+('Crop 4 - Input'!$L126*'Crop 4 - Input'!S126)+('Crop 4 - Input'!$L127*'Crop 4 - Input'!S127)+('Crop 4 - Input'!$L128*'Crop 4 - Input'!S128)+('Crop 5 - Input'!$L124*'Crop 5 - Input'!S124)+('Crop 5 - Input'!$L125*'Crop 5 - Input'!S125)+('Crop 5 - Input'!$L126*'Crop 5 - Input'!S126)+('Crop 5 - Input'!$L127*'Crop 5 - Input'!S127)+('Crop 5 - Input'!$L128*'Crop 5 - Input'!S128)</f>
        <v>0</v>
      </c>
      <c r="J68" s="133">
        <f>('Crop 1 - Input'!$L124*'Crop 1 - Input'!T124)+('Crop 1 - Input'!$L125*'Crop 1 - Input'!T125)+('Crop 1 - Input'!$L126*'Crop 1 - Input'!T126)+('Crop 1 - Input'!$L127*'Crop 1 - Input'!T127)+('Crop 1 - Input'!$L128*'Crop 1 - Input'!T128)+('Crop 2 - Input'!$L124*'Crop 2 - Input'!T124)+('Crop 2 - Input'!$L125*'Crop 2 - Input'!T125)+('Crop 2 - Input'!$L126*'Crop 2 - Input'!T126)+('Crop 2 - Input'!$L127*'Crop 2 - Input'!T127)+('Crop 2 - Input'!$L128*'Crop 2 - Input'!T128)+('Crop 3 - Input'!$L124*'Crop 3 - Input'!T124)+('Crop 3 - Input'!$L125*'Crop 3 - Input'!T125)+('Crop 3 - Input'!$L126*'Crop 3 - Input'!T126)+('Crop 3 - Input'!$L127*'Crop 3 - Input'!T127)+('Crop 3 - Input'!$L128*'Crop 3 - Input'!T128)+('Crop 4 - Input'!$L124*'Crop 4 - Input'!T124)+('Crop 4 - Input'!$L125*'Crop 4 - Input'!T125)+('Crop 4 - Input'!$L126*'Crop 4 - Input'!T126)+('Crop 4 - Input'!$L127*'Crop 4 - Input'!T127)+('Crop 4 - Input'!$L128*'Crop 4 - Input'!T128)+('Crop 5 - Input'!$L124*'Crop 5 - Input'!T124)+('Crop 5 - Input'!$L125*'Crop 5 - Input'!T125)+('Crop 5 - Input'!$L126*'Crop 5 - Input'!T126)+('Crop 5 - Input'!$L127*'Crop 5 - Input'!T127)+('Crop 5 - Input'!$L128*'Crop 5 - Input'!T128)</f>
        <v>0</v>
      </c>
      <c r="K68" s="133">
        <f>('Crop 1 - Input'!$L124*'Crop 1 - Input'!U124)+('Crop 1 - Input'!$L125*'Crop 1 - Input'!U125)+('Crop 1 - Input'!$L126*'Crop 1 - Input'!U126)+('Crop 1 - Input'!$L127*'Crop 1 - Input'!U127)+('Crop 1 - Input'!$L128*'Crop 1 - Input'!U128)+('Crop 2 - Input'!$L124*'Crop 2 - Input'!U124)+('Crop 2 - Input'!$L125*'Crop 2 - Input'!U125)+('Crop 2 - Input'!$L126*'Crop 2 - Input'!U126)+('Crop 2 - Input'!$L127*'Crop 2 - Input'!U127)+('Crop 2 - Input'!$L128*'Crop 2 - Input'!U128)+('Crop 3 - Input'!$L124*'Crop 3 - Input'!U124)+('Crop 3 - Input'!$L125*'Crop 3 - Input'!U125)+('Crop 3 - Input'!$L126*'Crop 3 - Input'!U126)+('Crop 3 - Input'!$L127*'Crop 3 - Input'!U127)+('Crop 3 - Input'!$L128*'Crop 3 - Input'!U128)+('Crop 4 - Input'!$L124*'Crop 4 - Input'!U124)+('Crop 4 - Input'!$L125*'Crop 4 - Input'!U125)+('Crop 4 - Input'!$L126*'Crop 4 - Input'!U126)+('Crop 4 - Input'!$L127*'Crop 4 - Input'!U127)+('Crop 4 - Input'!$L128*'Crop 4 - Input'!U128)+('Crop 5 - Input'!$L124*'Crop 5 - Input'!U124)+('Crop 5 - Input'!$L125*'Crop 5 - Input'!U125)+('Crop 5 - Input'!$L126*'Crop 5 - Input'!U126)+('Crop 5 - Input'!$L127*'Crop 5 - Input'!U127)+('Crop 5 - Input'!$L128*'Crop 5 - Input'!U128)</f>
        <v>0</v>
      </c>
      <c r="L68" s="133">
        <f>('Crop 1 - Input'!$L124*'Crop 1 - Input'!V124)+('Crop 1 - Input'!$L125*'Crop 1 - Input'!V125)+('Crop 1 - Input'!$L126*'Crop 1 - Input'!V126)+('Crop 1 - Input'!$L127*'Crop 1 - Input'!V127)+('Crop 1 - Input'!$L128*'Crop 1 - Input'!V128)+('Crop 2 - Input'!$L124*'Crop 2 - Input'!V124)+('Crop 2 - Input'!$L125*'Crop 2 - Input'!V125)+('Crop 2 - Input'!$L126*'Crop 2 - Input'!V126)+('Crop 2 - Input'!$L127*'Crop 2 - Input'!V127)+('Crop 2 - Input'!$L128*'Crop 2 - Input'!V128)+('Crop 3 - Input'!$L124*'Crop 3 - Input'!V124)+('Crop 3 - Input'!$L125*'Crop 3 - Input'!V125)+('Crop 3 - Input'!$L126*'Crop 3 - Input'!V126)+('Crop 3 - Input'!$L127*'Crop 3 - Input'!V127)+('Crop 3 - Input'!$L128*'Crop 3 - Input'!V128)+('Crop 4 - Input'!$L124*'Crop 4 - Input'!V124)+('Crop 4 - Input'!$L125*'Crop 4 - Input'!V125)+('Crop 4 - Input'!$L126*'Crop 4 - Input'!V126)+('Crop 4 - Input'!$L127*'Crop 4 - Input'!V127)+('Crop 4 - Input'!$L128*'Crop 4 - Input'!V128)+('Crop 5 - Input'!$L124*'Crop 5 - Input'!V124)+('Crop 5 - Input'!$L125*'Crop 5 - Input'!V125)+('Crop 5 - Input'!$L126*'Crop 5 - Input'!V126)+('Crop 5 - Input'!$L127*'Crop 5 - Input'!V127)+('Crop 5 - Input'!$L128*'Crop 5 - Input'!V128)</f>
        <v>0</v>
      </c>
      <c r="M68" s="133">
        <f>('Crop 1 - Input'!$L124*'Crop 1 - Input'!W124)+('Crop 1 - Input'!$L125*'Crop 1 - Input'!W125)+('Crop 1 - Input'!$L126*'Crop 1 - Input'!W126)+('Crop 1 - Input'!$L127*'Crop 1 - Input'!W127)+('Crop 1 - Input'!$L128*'Crop 1 - Input'!W128)+('Crop 2 - Input'!$L124*'Crop 2 - Input'!W124)+('Crop 2 - Input'!$L125*'Crop 2 - Input'!W125)+('Crop 2 - Input'!$L126*'Crop 2 - Input'!W126)+('Crop 2 - Input'!$L127*'Crop 2 - Input'!W127)+('Crop 2 - Input'!$L128*'Crop 2 - Input'!W128)+('Crop 3 - Input'!$L124*'Crop 3 - Input'!W124)+('Crop 3 - Input'!$L125*'Crop 3 - Input'!W125)+('Crop 3 - Input'!$L126*'Crop 3 - Input'!W126)+('Crop 3 - Input'!$L127*'Crop 3 - Input'!W127)+('Crop 3 - Input'!$L128*'Crop 3 - Input'!W128)+('Crop 4 - Input'!$L124*'Crop 4 - Input'!W124)+('Crop 4 - Input'!$L125*'Crop 4 - Input'!W125)+('Crop 4 - Input'!$L126*'Crop 4 - Input'!W126)+('Crop 4 - Input'!$L127*'Crop 4 - Input'!W127)+('Crop 4 - Input'!$L128*'Crop 4 - Input'!W128)+('Crop 5 - Input'!$L124*'Crop 5 - Input'!W124)+('Crop 5 - Input'!$L125*'Crop 5 - Input'!W125)+('Crop 5 - Input'!$L126*'Crop 5 - Input'!W126)+('Crop 5 - Input'!$L127*'Crop 5 - Input'!W127)+('Crop 5 - Input'!$L128*'Crop 5 - Input'!W128)</f>
        <v>0</v>
      </c>
      <c r="N68" s="133">
        <f>('Crop 1 - Input'!$L124*'Crop 1 - Input'!X124)+('Crop 1 - Input'!$L125*'Crop 1 - Input'!X125)+('Crop 1 - Input'!$L126*'Crop 1 - Input'!X126)+('Crop 1 - Input'!$L127*'Crop 1 - Input'!X127)+('Crop 1 - Input'!$L128*'Crop 1 - Input'!X128)+('Crop 2 - Input'!$L124*'Crop 2 - Input'!X124)+('Crop 2 - Input'!$L125*'Crop 2 - Input'!X125)+('Crop 2 - Input'!$L126*'Crop 2 - Input'!X126)+('Crop 2 - Input'!$L127*'Crop 2 - Input'!X127)+('Crop 2 - Input'!$L128*'Crop 2 - Input'!X128)+('Crop 3 - Input'!$L124*'Crop 3 - Input'!X124)+('Crop 3 - Input'!$L125*'Crop 3 - Input'!X125)+('Crop 3 - Input'!$L126*'Crop 3 - Input'!X126)+('Crop 3 - Input'!$L127*'Crop 3 - Input'!X127)+('Crop 3 - Input'!$L128*'Crop 3 - Input'!X128)+('Crop 4 - Input'!$L124*'Crop 4 - Input'!X124)+('Crop 4 - Input'!$L125*'Crop 4 - Input'!X125)+('Crop 4 - Input'!$L126*'Crop 4 - Input'!X126)+('Crop 4 - Input'!$L127*'Crop 4 - Input'!X127)+('Crop 4 - Input'!$L128*'Crop 4 - Input'!X128)+('Crop 5 - Input'!$L124*'Crop 5 - Input'!X124)+('Crop 5 - Input'!$L125*'Crop 5 - Input'!X125)+('Crop 5 - Input'!$L126*'Crop 5 - Input'!X126)+('Crop 5 - Input'!$L127*'Crop 5 - Input'!X127)+('Crop 5 - Input'!$L128*'Crop 5 - Input'!X128)</f>
        <v>0</v>
      </c>
      <c r="O68" s="133">
        <f>('Crop 1 - Input'!$L124*'Crop 1 - Input'!Y124)+('Crop 1 - Input'!$L125*'Crop 1 - Input'!Y125)+('Crop 1 - Input'!$L126*'Crop 1 - Input'!Y126)+('Crop 1 - Input'!$L127*'Crop 1 - Input'!Y127)+('Crop 1 - Input'!$L128*'Crop 1 - Input'!Y128)+('Crop 2 - Input'!$L124*'Crop 2 - Input'!Y124)+('Crop 2 - Input'!$L125*'Crop 2 - Input'!Y125)+('Crop 2 - Input'!$L126*'Crop 2 - Input'!Y126)+('Crop 2 - Input'!$L127*'Crop 2 - Input'!Y127)+('Crop 2 - Input'!$L128*'Crop 2 - Input'!Y128)+('Crop 3 - Input'!$L124*'Crop 3 - Input'!Y124)+('Crop 3 - Input'!$L125*'Crop 3 - Input'!Y125)+('Crop 3 - Input'!$L126*'Crop 3 - Input'!Y126)+('Crop 3 - Input'!$L127*'Crop 3 - Input'!Y127)+('Crop 3 - Input'!$L128*'Crop 3 - Input'!Y128)+('Crop 4 - Input'!$L124*'Crop 4 - Input'!Y124)+('Crop 4 - Input'!$L125*'Crop 4 - Input'!Y125)+('Crop 4 - Input'!$L126*'Crop 4 - Input'!Y126)+('Crop 4 - Input'!$L127*'Crop 4 - Input'!Y127)+('Crop 4 - Input'!$L128*'Crop 4 - Input'!Y128)+('Crop 5 - Input'!$L124*'Crop 5 - Input'!Y124)+('Crop 5 - Input'!$L125*'Crop 5 - Input'!Y125)+('Crop 5 - Input'!$L126*'Crop 5 - Input'!Y126)+('Crop 5 - Input'!$L127*'Crop 5 - Input'!Y127)+('Crop 5 - Input'!$L128*'Crop 5 - Input'!Y128)</f>
        <v>0</v>
      </c>
      <c r="P68" s="133">
        <f>('Crop 1 - Input'!$L124*'Crop 1 - Input'!Z124)+('Crop 1 - Input'!$L125*'Crop 1 - Input'!Z125)+('Crop 1 - Input'!$L126*'Crop 1 - Input'!Z126)+('Crop 1 - Input'!$L127*'Crop 1 - Input'!Z127)+('Crop 1 - Input'!$L128*'Crop 1 - Input'!Z128)+('Crop 2 - Input'!$L124*'Crop 2 - Input'!Z124)+('Crop 2 - Input'!$L125*'Crop 2 - Input'!Z125)+('Crop 2 - Input'!$L126*'Crop 2 - Input'!Z126)+('Crop 2 - Input'!$L127*'Crop 2 - Input'!Z127)+('Crop 2 - Input'!$L128*'Crop 2 - Input'!Z128)+('Crop 3 - Input'!$L124*'Crop 3 - Input'!Z124)+('Crop 3 - Input'!$L125*'Crop 3 - Input'!Z125)+('Crop 3 - Input'!$L126*'Crop 3 - Input'!Z126)+('Crop 3 - Input'!$L127*'Crop 3 - Input'!Z127)+('Crop 3 - Input'!$L128*'Crop 3 - Input'!Z128)+('Crop 4 - Input'!$L124*'Crop 4 - Input'!Z124)+('Crop 4 - Input'!$L125*'Crop 4 - Input'!Z125)+('Crop 4 - Input'!$L126*'Crop 4 - Input'!Z126)+('Crop 4 - Input'!$L127*'Crop 4 - Input'!Z127)+('Crop 4 - Input'!$L128*'Crop 4 - Input'!Z128)+('Crop 5 - Input'!$L124*'Crop 5 - Input'!Z124)+('Crop 5 - Input'!$L125*'Crop 5 - Input'!Z125)+('Crop 5 - Input'!$L126*'Crop 5 - Input'!Z126)+('Crop 5 - Input'!$L127*'Crop 5 - Input'!Z127)+('Crop 5 - Input'!$L128*'Crop 5 - Input'!Z128)</f>
        <v>0</v>
      </c>
      <c r="Q68" s="133">
        <f>('Crop 1 - Input'!$L124*'Crop 1 - Input'!AA124)+('Crop 1 - Input'!$L125*'Crop 1 - Input'!AA125)+('Crop 1 - Input'!$L126*'Crop 1 - Input'!AA126)+('Crop 1 - Input'!$L127*'Crop 1 - Input'!AA127)+('Crop 1 - Input'!$L128*'Crop 1 - Input'!AA128)+('Crop 2 - Input'!$L124*'Crop 2 - Input'!AA124)+('Crop 2 - Input'!$L125*'Crop 2 - Input'!AA125)+('Crop 2 - Input'!$L126*'Crop 2 - Input'!AA126)+('Crop 2 - Input'!$L127*'Crop 2 - Input'!AA127)+('Crop 2 - Input'!$L128*'Crop 2 - Input'!AA128)+('Crop 3 - Input'!$L124*'Crop 3 - Input'!AA124)+('Crop 3 - Input'!$L125*'Crop 3 - Input'!AA125)+('Crop 3 - Input'!$L126*'Crop 3 - Input'!AA126)+('Crop 3 - Input'!$L127*'Crop 3 - Input'!AA127)+('Crop 3 - Input'!$L128*'Crop 3 - Input'!AA128)+('Crop 4 - Input'!$L124*'Crop 4 - Input'!AA124)+('Crop 4 - Input'!$L125*'Crop 4 - Input'!AA125)+('Crop 4 - Input'!$L126*'Crop 4 - Input'!AA126)+('Crop 4 - Input'!$L127*'Crop 4 - Input'!AA127)+('Crop 4 - Input'!$L128*'Crop 4 - Input'!AA128)+('Crop 5 - Input'!$L124*'Crop 5 - Input'!AA124)+('Crop 5 - Input'!$L125*'Crop 5 - Input'!AA125)+('Crop 5 - Input'!$L126*'Crop 5 - Input'!AA126)+('Crop 5 - Input'!$L127*'Crop 5 - Input'!AA127)+('Crop 5 - Input'!$L128*'Crop 5 - Input'!AA128)</f>
        <v>0</v>
      </c>
      <c r="R68" s="4"/>
    </row>
    <row r="69" spans="1:18" ht="15" customHeight="1" x14ac:dyDescent="0.3">
      <c r="A69" s="4"/>
      <c r="B69" s="138"/>
      <c r="C69" s="138"/>
      <c r="D69" s="149" t="s">
        <v>163</v>
      </c>
      <c r="E69" s="144">
        <f t="shared" si="9"/>
        <v>0</v>
      </c>
      <c r="F69" s="133">
        <f>('Crop 1 - Input'!$L147*'Crop 1 - Input'!P147)+('Crop 2 - Input'!$L147*'Crop 2 - Input'!P147)+('Crop 3 - Input'!$L147*'Crop 3 - Input'!P147)+('Crop 4 - Input'!$L147*'Crop 4 - Input'!P147)+('Crop 5 - Input'!$L147*'Crop 5 - Input'!P147)</f>
        <v>0</v>
      </c>
      <c r="G69" s="133">
        <f>('Crop 1 - Input'!$L147*'Crop 1 - Input'!Q147)+('Crop 2 - Input'!$L147*'Crop 2 - Input'!Q147)+('Crop 3 - Input'!$L147*'Crop 3 - Input'!Q147)+('Crop 4 - Input'!$L147*'Crop 4 - Input'!Q147)+('Crop 5 - Input'!$L147*'Crop 5 - Input'!Q147)</f>
        <v>0</v>
      </c>
      <c r="H69" s="133">
        <f>('Crop 1 - Input'!$L147*'Crop 1 - Input'!R147)+('Crop 2 - Input'!$L147*'Crop 2 - Input'!R147)+('Crop 3 - Input'!$L147*'Crop 3 - Input'!R147)+('Crop 4 - Input'!$L147*'Crop 4 - Input'!R147)+('Crop 5 - Input'!$L147*'Crop 5 - Input'!R147)</f>
        <v>0</v>
      </c>
      <c r="I69" s="133">
        <f>('Crop 1 - Input'!$L147*'Crop 1 - Input'!S147)+('Crop 2 - Input'!$L147*'Crop 2 - Input'!S147)+('Crop 3 - Input'!$L147*'Crop 3 - Input'!S147)+('Crop 4 - Input'!$L147*'Crop 4 - Input'!S147)+('Crop 5 - Input'!$L147*'Crop 5 - Input'!S147)</f>
        <v>0</v>
      </c>
      <c r="J69" s="133">
        <f>('Crop 1 - Input'!$L147*'Crop 1 - Input'!T147)+('Crop 2 - Input'!$L147*'Crop 2 - Input'!T147)+('Crop 3 - Input'!$L147*'Crop 3 - Input'!T147)+('Crop 4 - Input'!$L147*'Crop 4 - Input'!T147)+('Crop 5 - Input'!$L147*'Crop 5 - Input'!T147)</f>
        <v>0</v>
      </c>
      <c r="K69" s="133">
        <f>('Crop 1 - Input'!$L147*'Crop 1 - Input'!U147)+('Crop 2 - Input'!$L147*'Crop 2 - Input'!U147)+('Crop 3 - Input'!$L147*'Crop 3 - Input'!U147)+('Crop 4 - Input'!$L147*'Crop 4 - Input'!U147)+('Crop 5 - Input'!$L147*'Crop 5 - Input'!U147)</f>
        <v>0</v>
      </c>
      <c r="L69" s="133">
        <f>('Crop 1 - Input'!$L147*'Crop 1 - Input'!V147)+('Crop 2 - Input'!$L147*'Crop 2 - Input'!V147)+('Crop 3 - Input'!$L147*'Crop 3 - Input'!V147)+('Crop 4 - Input'!$L147*'Crop 4 - Input'!V147)+('Crop 5 - Input'!$L147*'Crop 5 - Input'!V147)</f>
        <v>0</v>
      </c>
      <c r="M69" s="133">
        <f>('Crop 1 - Input'!$L147*'Crop 1 - Input'!W147)+('Crop 2 - Input'!$L147*'Crop 2 - Input'!W147)+('Crop 3 - Input'!$L147*'Crop 3 - Input'!W147)+('Crop 4 - Input'!$L147*'Crop 4 - Input'!W147)+('Crop 5 - Input'!$L147*'Crop 5 - Input'!W147)</f>
        <v>0</v>
      </c>
      <c r="N69" s="133">
        <f>('Crop 1 - Input'!$L147*'Crop 1 - Input'!X147)+('Crop 2 - Input'!$L147*'Crop 2 - Input'!X147)+('Crop 3 - Input'!$L147*'Crop 3 - Input'!X147)+('Crop 4 - Input'!$L147*'Crop 4 - Input'!X147)+('Crop 5 - Input'!$L147*'Crop 5 - Input'!X147)</f>
        <v>0</v>
      </c>
      <c r="O69" s="133">
        <f>('Crop 1 - Input'!$L147*'Crop 1 - Input'!Y147)+('Crop 2 - Input'!$L147*'Crop 2 - Input'!Y147)+('Crop 3 - Input'!$L147*'Crop 3 - Input'!Y147)+('Crop 4 - Input'!$L147*'Crop 4 - Input'!Y147)+('Crop 5 - Input'!$L147*'Crop 5 - Input'!Y147)</f>
        <v>0</v>
      </c>
      <c r="P69" s="133">
        <f>('Crop 1 - Input'!$L147*'Crop 1 - Input'!Z147)+('Crop 2 - Input'!$L147*'Crop 2 - Input'!Z147)+('Crop 3 - Input'!$L147*'Crop 3 - Input'!Z147)+('Crop 4 - Input'!$L147*'Crop 4 - Input'!Z147)+('Crop 5 - Input'!$L147*'Crop 5 - Input'!Z147)</f>
        <v>0</v>
      </c>
      <c r="Q69" s="133">
        <f>('Crop 1 - Input'!$L147*'Crop 1 - Input'!AA147)+('Crop 2 - Input'!$L147*'Crop 2 - Input'!AA147)+('Crop 3 - Input'!$L147*'Crop 3 - Input'!AA147)+('Crop 4 - Input'!$L147*'Crop 4 - Input'!AA147)+('Crop 5 - Input'!$L147*'Crop 5 - Input'!AA147)</f>
        <v>0</v>
      </c>
      <c r="R69" s="4"/>
    </row>
    <row r="70" spans="1:18" ht="15" customHeight="1" x14ac:dyDescent="0.3">
      <c r="A70" s="4"/>
      <c r="B70" s="138"/>
      <c r="C70" s="138"/>
      <c r="D70" s="149" t="s">
        <v>444</v>
      </c>
      <c r="E70" s="144">
        <f t="shared" si="9"/>
        <v>0</v>
      </c>
      <c r="F70" s="133">
        <f>('Crop 1 - Input'!$L136*'Crop 1 - Input'!P136)+('Crop 1 - Input'!$L137*'Crop 1 - Input'!P137)+('Crop 2 - Input'!$L136*'Crop 2 - Input'!P136)+('Crop 2 - Input'!$L137*'Crop 2 - Input'!P137)+('Crop 3 - Input'!$L136*'Crop 3 - Input'!P136)+('Crop 3 - Input'!$L137*'Crop 3 - Input'!P137)+('Crop 4 - Input'!$L136*'Crop 4 - Input'!P136)+('Crop 4 - Input'!$L137*'Crop 4 - Input'!P137)+('Crop 5 - Input'!$L136*'Crop 5 - Input'!P136)+('Crop 5 - Input'!$L137*'Crop 5 - Input'!P137)</f>
        <v>0</v>
      </c>
      <c r="G70" s="133">
        <f>('Crop 1 - Input'!$L136*'Crop 1 - Input'!Q136)+('Crop 1 - Input'!$L137*'Crop 1 - Input'!Q137)+('Crop 2 - Input'!$L136*'Crop 2 - Input'!Q136)+('Crop 2 - Input'!$L137*'Crop 2 - Input'!Q137)+('Crop 3 - Input'!$L136*'Crop 3 - Input'!Q136)+('Crop 3 - Input'!$L137*'Crop 3 - Input'!Q137)+('Crop 4 - Input'!$L136*'Crop 4 - Input'!Q136)+('Crop 4 - Input'!$L137*'Crop 4 - Input'!Q137)+('Crop 5 - Input'!$L136*'Crop 5 - Input'!Q136)+('Crop 5 - Input'!$L137*'Crop 5 - Input'!Q137)</f>
        <v>0</v>
      </c>
      <c r="H70" s="133">
        <f>('Crop 1 - Input'!$L136*'Crop 1 - Input'!R136)+('Crop 1 - Input'!$L137*'Crop 1 - Input'!R137)+('Crop 2 - Input'!$L136*'Crop 2 - Input'!R136)+('Crop 2 - Input'!$L137*'Crop 2 - Input'!R137)+('Crop 3 - Input'!$L136*'Crop 3 - Input'!R136)+('Crop 3 - Input'!$L137*'Crop 3 - Input'!R137)+('Crop 4 - Input'!$L136*'Crop 4 - Input'!R136)+('Crop 4 - Input'!$L137*'Crop 4 - Input'!R137)+('Crop 5 - Input'!$L136*'Crop 5 - Input'!R136)+('Crop 5 - Input'!$L137*'Crop 5 - Input'!R137)</f>
        <v>0</v>
      </c>
      <c r="I70" s="133">
        <f>('Crop 1 - Input'!$L136*'Crop 1 - Input'!S136)+('Crop 1 - Input'!$L137*'Crop 1 - Input'!S137)+('Crop 2 - Input'!$L136*'Crop 2 - Input'!S136)+('Crop 2 - Input'!$L137*'Crop 2 - Input'!S137)+('Crop 3 - Input'!$L136*'Crop 3 - Input'!S136)+('Crop 3 - Input'!$L137*'Crop 3 - Input'!S137)+('Crop 4 - Input'!$L136*'Crop 4 - Input'!S136)+('Crop 4 - Input'!$L137*'Crop 4 - Input'!S137)+('Crop 5 - Input'!$L136*'Crop 5 - Input'!S136)+('Crop 5 - Input'!$L137*'Crop 5 - Input'!S137)</f>
        <v>0</v>
      </c>
      <c r="J70" s="133">
        <f>('Crop 1 - Input'!$L136*'Crop 1 - Input'!T136)+('Crop 1 - Input'!$L137*'Crop 1 - Input'!T137)+('Crop 2 - Input'!$L136*'Crop 2 - Input'!T136)+('Crop 2 - Input'!$L137*'Crop 2 - Input'!T137)+('Crop 3 - Input'!$L136*'Crop 3 - Input'!T136)+('Crop 3 - Input'!$L137*'Crop 3 - Input'!T137)+('Crop 4 - Input'!$L136*'Crop 4 - Input'!T136)+('Crop 4 - Input'!$L137*'Crop 4 - Input'!T137)+('Crop 5 - Input'!$L136*'Crop 5 - Input'!T136)+('Crop 5 - Input'!$L137*'Crop 5 - Input'!T137)</f>
        <v>0</v>
      </c>
      <c r="K70" s="133">
        <f>('Crop 1 - Input'!$L136*'Crop 1 - Input'!U136)+('Crop 1 - Input'!$L137*'Crop 1 - Input'!U137)+('Crop 2 - Input'!$L136*'Crop 2 - Input'!U136)+('Crop 2 - Input'!$L137*'Crop 2 - Input'!U137)+('Crop 3 - Input'!$L136*'Crop 3 - Input'!U136)+('Crop 3 - Input'!$L137*'Crop 3 - Input'!U137)+('Crop 4 - Input'!$L136*'Crop 4 - Input'!U136)+('Crop 4 - Input'!$L137*'Crop 4 - Input'!U137)+('Crop 5 - Input'!$L136*'Crop 5 - Input'!U136)+('Crop 5 - Input'!$L137*'Crop 5 - Input'!U137)</f>
        <v>0</v>
      </c>
      <c r="L70" s="133">
        <f>('Crop 1 - Input'!$L136*'Crop 1 - Input'!V136)+('Crop 1 - Input'!$L137*'Crop 1 - Input'!V137)+('Crop 2 - Input'!$L136*'Crop 2 - Input'!V136)+('Crop 2 - Input'!$L137*'Crop 2 - Input'!V137)+('Crop 3 - Input'!$L136*'Crop 3 - Input'!V136)+('Crop 3 - Input'!$L137*'Crop 3 - Input'!V137)+('Crop 4 - Input'!$L136*'Crop 4 - Input'!V136)+('Crop 4 - Input'!$L137*'Crop 4 - Input'!V137)+('Crop 5 - Input'!$L136*'Crop 5 - Input'!V136)+('Crop 5 - Input'!$L137*'Crop 5 - Input'!V137)</f>
        <v>0</v>
      </c>
      <c r="M70" s="133">
        <f>('Crop 1 - Input'!$L136*'Crop 1 - Input'!W136)+('Crop 1 - Input'!$L137*'Crop 1 - Input'!W137)+('Crop 2 - Input'!$L136*'Crop 2 - Input'!W136)+('Crop 2 - Input'!$L137*'Crop 2 - Input'!W137)+('Crop 3 - Input'!$L136*'Crop 3 - Input'!W136)+('Crop 3 - Input'!$L137*'Crop 3 - Input'!W137)+('Crop 4 - Input'!$L136*'Crop 4 - Input'!W136)+('Crop 4 - Input'!$L137*'Crop 4 - Input'!W137)+('Crop 5 - Input'!$L136*'Crop 5 - Input'!W136)+('Crop 5 - Input'!$L137*'Crop 5 - Input'!W137)</f>
        <v>0</v>
      </c>
      <c r="N70" s="133">
        <f>('Crop 1 - Input'!$L136*'Crop 1 - Input'!X136)+('Crop 1 - Input'!$L137*'Crop 1 - Input'!X137)+('Crop 2 - Input'!$L136*'Crop 2 - Input'!X136)+('Crop 2 - Input'!$L137*'Crop 2 - Input'!X137)+('Crop 3 - Input'!$L136*'Crop 3 - Input'!X136)+('Crop 3 - Input'!$L137*'Crop 3 - Input'!X137)+('Crop 4 - Input'!$L136*'Crop 4 - Input'!X136)+('Crop 4 - Input'!$L137*'Crop 4 - Input'!X137)+('Crop 5 - Input'!$L136*'Crop 5 - Input'!X136)+('Crop 5 - Input'!$L137*'Crop 5 - Input'!X137)</f>
        <v>0</v>
      </c>
      <c r="O70" s="133">
        <f>('Crop 1 - Input'!$L136*'Crop 1 - Input'!Y136)+('Crop 1 - Input'!$L137*'Crop 1 - Input'!Y137)+('Crop 2 - Input'!$L136*'Crop 2 - Input'!Y136)+('Crop 2 - Input'!$L137*'Crop 2 - Input'!Y137)+('Crop 3 - Input'!$L136*'Crop 3 - Input'!Y136)+('Crop 3 - Input'!$L137*'Crop 3 - Input'!Y137)+('Crop 4 - Input'!$L136*'Crop 4 - Input'!Y136)+('Crop 4 - Input'!$L137*'Crop 4 - Input'!Y137)+('Crop 5 - Input'!$L136*'Crop 5 - Input'!Y136)+('Crop 5 - Input'!$L137*'Crop 5 - Input'!Y137)</f>
        <v>0</v>
      </c>
      <c r="P70" s="133">
        <f>('Crop 1 - Input'!$L136*'Crop 1 - Input'!Z136)+('Crop 1 - Input'!$L137*'Crop 1 - Input'!Z137)+('Crop 2 - Input'!$L136*'Crop 2 - Input'!Z136)+('Crop 2 - Input'!$L137*'Crop 2 - Input'!Z137)+('Crop 3 - Input'!$L136*'Crop 3 - Input'!Z136)+('Crop 3 - Input'!$L137*'Crop 3 - Input'!Z137)+('Crop 4 - Input'!$L136*'Crop 4 - Input'!Z136)+('Crop 4 - Input'!$L137*'Crop 4 - Input'!Z137)+('Crop 5 - Input'!$L136*'Crop 5 - Input'!Z136)+('Crop 5 - Input'!$L137*'Crop 5 - Input'!Z137)</f>
        <v>0</v>
      </c>
      <c r="Q70" s="133">
        <f>('Crop 1 - Input'!$L136*'Crop 1 - Input'!AA136)+('Crop 1 - Input'!$L137*'Crop 1 - Input'!AA137)+('Crop 2 - Input'!$L136*'Crop 2 - Input'!AA136)+('Crop 2 - Input'!$L137*'Crop 2 - Input'!AA137)+('Crop 3 - Input'!$L136*'Crop 3 - Input'!AA136)+('Crop 3 - Input'!$L137*'Crop 3 - Input'!AA137)+('Crop 4 - Input'!$L136*'Crop 4 - Input'!AA136)+('Crop 4 - Input'!$L137*'Crop 4 - Input'!AA137)+('Crop 5 - Input'!$L136*'Crop 5 - Input'!AA136)+('Crop 5 - Input'!$L137*'Crop 5 - Input'!AA137)</f>
        <v>0</v>
      </c>
      <c r="R70" s="4"/>
    </row>
    <row r="71" spans="1:18" ht="15" customHeight="1" x14ac:dyDescent="0.3">
      <c r="A71" s="4"/>
      <c r="B71" s="138"/>
      <c r="C71" s="138"/>
      <c r="D71" s="149" t="s">
        <v>445</v>
      </c>
      <c r="E71" s="144">
        <f t="shared" si="9"/>
        <v>0</v>
      </c>
      <c r="F71" s="133">
        <f>('Crop 1 - Input'!$L138*'Crop 1 - Input'!P138)+('Crop 2 - Input'!$L138*'Crop 2 - Input'!P138)+('Crop 3 - Input'!$L138*'Crop 3 - Input'!P138)+('Crop 4 - Input'!$L138*'Crop 4 - Input'!P138)+('Crop 5 - Input'!$L138*'Crop 5 - Input'!P138)</f>
        <v>0</v>
      </c>
      <c r="G71" s="133">
        <f>('Crop 1 - Input'!$L138*'Crop 1 - Input'!Q138)+('Crop 2 - Input'!$L138*'Crop 2 - Input'!Q138)+('Crop 3 - Input'!$L138*'Crop 3 - Input'!Q138)+('Crop 4 - Input'!$L138*'Crop 4 - Input'!Q138)+('Crop 5 - Input'!$L138*'Crop 5 - Input'!Q138)</f>
        <v>0</v>
      </c>
      <c r="H71" s="133">
        <f>('Crop 1 - Input'!$L138*'Crop 1 - Input'!R138)+('Crop 2 - Input'!$L138*'Crop 2 - Input'!R138)+('Crop 3 - Input'!$L138*'Crop 3 - Input'!R138)+('Crop 4 - Input'!$L138*'Crop 4 - Input'!R138)+('Crop 5 - Input'!$L138*'Crop 5 - Input'!R138)</f>
        <v>0</v>
      </c>
      <c r="I71" s="133">
        <f>('Crop 1 - Input'!$L138*'Crop 1 - Input'!S138)+('Crop 2 - Input'!$L138*'Crop 2 - Input'!S138)+('Crop 3 - Input'!$L138*'Crop 3 - Input'!S138)+('Crop 4 - Input'!$L138*'Crop 4 - Input'!S138)+('Crop 5 - Input'!$L138*'Crop 5 - Input'!S138)</f>
        <v>0</v>
      </c>
      <c r="J71" s="133">
        <f>('Crop 1 - Input'!$L138*'Crop 1 - Input'!T138)+('Crop 2 - Input'!$L138*'Crop 2 - Input'!T138)+('Crop 3 - Input'!$L138*'Crop 3 - Input'!T138)+('Crop 4 - Input'!$L138*'Crop 4 - Input'!T138)+('Crop 5 - Input'!$L138*'Crop 5 - Input'!T138)</f>
        <v>0</v>
      </c>
      <c r="K71" s="133">
        <f>('Crop 1 - Input'!$L138*'Crop 1 - Input'!U138)+('Crop 2 - Input'!$L138*'Crop 2 - Input'!U138)+('Crop 3 - Input'!$L138*'Crop 3 - Input'!U138)+('Crop 4 - Input'!$L138*'Crop 4 - Input'!U138)+('Crop 5 - Input'!$L138*'Crop 5 - Input'!U138)</f>
        <v>0</v>
      </c>
      <c r="L71" s="133">
        <f>('Crop 1 - Input'!$L138*'Crop 1 - Input'!V138)+('Crop 2 - Input'!$L138*'Crop 2 - Input'!V138)+('Crop 3 - Input'!$L138*'Crop 3 - Input'!V138)+('Crop 4 - Input'!$L138*'Crop 4 - Input'!V138)+('Crop 5 - Input'!$L138*'Crop 5 - Input'!V138)</f>
        <v>0</v>
      </c>
      <c r="M71" s="133">
        <f>('Crop 1 - Input'!$L138*'Crop 1 - Input'!W138)+('Crop 2 - Input'!$L138*'Crop 2 - Input'!W138)+('Crop 3 - Input'!$L138*'Crop 3 - Input'!W138)+('Crop 4 - Input'!$L138*'Crop 4 - Input'!W138)+('Crop 5 - Input'!$L138*'Crop 5 - Input'!W138)</f>
        <v>0</v>
      </c>
      <c r="N71" s="133">
        <f>('Crop 1 - Input'!$L138*'Crop 1 - Input'!X138)+('Crop 2 - Input'!$L138*'Crop 2 - Input'!X138)+('Crop 3 - Input'!$L138*'Crop 3 - Input'!X138)+('Crop 4 - Input'!$L138*'Crop 4 - Input'!X138)+('Crop 5 - Input'!$L138*'Crop 5 - Input'!X138)</f>
        <v>0</v>
      </c>
      <c r="O71" s="133">
        <f>('Crop 1 - Input'!$L138*'Crop 1 - Input'!Y138)+('Crop 2 - Input'!$L138*'Crop 2 - Input'!Y138)+('Crop 3 - Input'!$L138*'Crop 3 - Input'!Y138)+('Crop 4 - Input'!$L138*'Crop 4 - Input'!Y138)+('Crop 5 - Input'!$L138*'Crop 5 - Input'!Y138)</f>
        <v>0</v>
      </c>
      <c r="P71" s="133">
        <f>('Crop 1 - Input'!$L138*'Crop 1 - Input'!Z138)+('Crop 2 - Input'!$L138*'Crop 2 - Input'!Z138)+('Crop 3 - Input'!$L138*'Crop 3 - Input'!Z138)+('Crop 4 - Input'!$L138*'Crop 4 - Input'!Z138)+('Crop 5 - Input'!$L138*'Crop 5 - Input'!Z138)</f>
        <v>0</v>
      </c>
      <c r="Q71" s="133">
        <f>('Crop 1 - Input'!$L138*'Crop 1 - Input'!AA138)+('Crop 2 - Input'!$L138*'Crop 2 - Input'!AA138)+('Crop 3 - Input'!$L138*'Crop 3 - Input'!AA138)+('Crop 4 - Input'!$L138*'Crop 4 - Input'!AA138)+('Crop 5 - Input'!$L138*'Crop 5 - Input'!AA138)</f>
        <v>0</v>
      </c>
      <c r="R71" s="4"/>
    </row>
    <row r="72" spans="1:18" ht="15" customHeight="1" x14ac:dyDescent="0.3">
      <c r="A72" s="4"/>
      <c r="B72" s="138"/>
      <c r="C72" s="138"/>
      <c r="D72" s="149" t="s">
        <v>446</v>
      </c>
      <c r="E72" s="144">
        <f t="shared" si="9"/>
        <v>0</v>
      </c>
      <c r="F72" s="133">
        <f>('Crop 1 - Input'!$L146*'Crop 1 - Input'!P146)+('Crop 2 - Input'!$L146*'Crop 2 - Input'!P146)+('Crop 3 - Input'!$L146*'Crop 3 - Input'!P146)+('Crop 4 - Input'!$L146*'Crop 4 - Input'!P146)+('Crop 5 - Input'!$L146*'Crop 5 - Input'!P146)</f>
        <v>0</v>
      </c>
      <c r="G72" s="133">
        <f>('Crop 1 - Input'!$L146*'Crop 1 - Input'!Q146)+('Crop 2 - Input'!$L146*'Crop 2 - Input'!Q146)+('Crop 3 - Input'!$L146*'Crop 3 - Input'!Q146)+('Crop 4 - Input'!$L146*'Crop 4 - Input'!Q146)+('Crop 5 - Input'!$L146*'Crop 5 - Input'!Q146)</f>
        <v>0</v>
      </c>
      <c r="H72" s="133">
        <f>('Crop 1 - Input'!$L146*'Crop 1 - Input'!R146)+('Crop 2 - Input'!$L146*'Crop 2 - Input'!R146)+('Crop 3 - Input'!$L146*'Crop 3 - Input'!R146)+('Crop 4 - Input'!$L146*'Crop 4 - Input'!R146)+('Crop 5 - Input'!$L146*'Crop 5 - Input'!R146)</f>
        <v>0</v>
      </c>
      <c r="I72" s="133">
        <f>('Crop 1 - Input'!$L146*'Crop 1 - Input'!S146)+('Crop 2 - Input'!$L146*'Crop 2 - Input'!S146)+('Crop 3 - Input'!$L146*'Crop 3 - Input'!S146)+('Crop 4 - Input'!$L146*'Crop 4 - Input'!S146)+('Crop 5 - Input'!$L146*'Crop 5 - Input'!S146)</f>
        <v>0</v>
      </c>
      <c r="J72" s="133">
        <f>('Crop 1 - Input'!$L146*'Crop 1 - Input'!T146)+('Crop 2 - Input'!$L146*'Crop 2 - Input'!T146)+('Crop 3 - Input'!$L146*'Crop 3 - Input'!T146)+('Crop 4 - Input'!$L146*'Crop 4 - Input'!T146)+('Crop 5 - Input'!$L146*'Crop 5 - Input'!T146)</f>
        <v>0</v>
      </c>
      <c r="K72" s="133">
        <f>('Crop 1 - Input'!$L146*'Crop 1 - Input'!U146)+('Crop 2 - Input'!$L146*'Crop 2 - Input'!U146)+('Crop 3 - Input'!$L146*'Crop 3 - Input'!U146)+('Crop 4 - Input'!$L146*'Crop 4 - Input'!U146)+('Crop 5 - Input'!$L146*'Crop 5 - Input'!U146)</f>
        <v>0</v>
      </c>
      <c r="L72" s="133">
        <f>('Crop 1 - Input'!$L146*'Crop 1 - Input'!V146)+('Crop 2 - Input'!$L146*'Crop 2 - Input'!V146)+('Crop 3 - Input'!$L146*'Crop 3 - Input'!V146)+('Crop 4 - Input'!$L146*'Crop 4 - Input'!V146)+('Crop 5 - Input'!$L146*'Crop 5 - Input'!V146)</f>
        <v>0</v>
      </c>
      <c r="M72" s="133">
        <f>('Crop 1 - Input'!$L146*'Crop 1 - Input'!W146)+('Crop 2 - Input'!$L146*'Crop 2 - Input'!W146)+('Crop 3 - Input'!$L146*'Crop 3 - Input'!W146)+('Crop 4 - Input'!$L146*'Crop 4 - Input'!W146)+('Crop 5 - Input'!$L146*'Crop 5 - Input'!W146)</f>
        <v>0</v>
      </c>
      <c r="N72" s="133">
        <f>('Crop 1 - Input'!$L146*'Crop 1 - Input'!X146)+('Crop 2 - Input'!$L146*'Crop 2 - Input'!X146)+('Crop 3 - Input'!$L146*'Crop 3 - Input'!X146)+('Crop 4 - Input'!$L146*'Crop 4 - Input'!X146)+('Crop 5 - Input'!$L146*'Crop 5 - Input'!X146)</f>
        <v>0</v>
      </c>
      <c r="O72" s="133">
        <f>('Crop 1 - Input'!$L146*'Crop 1 - Input'!Y146)+('Crop 2 - Input'!$L146*'Crop 2 - Input'!Y146)+('Crop 3 - Input'!$L146*'Crop 3 - Input'!Y146)+('Crop 4 - Input'!$L146*'Crop 4 - Input'!Y146)+('Crop 5 - Input'!$L146*'Crop 5 - Input'!Y146)</f>
        <v>0</v>
      </c>
      <c r="P72" s="133">
        <f>('Crop 1 - Input'!$L146*'Crop 1 - Input'!Z146)+('Crop 2 - Input'!$L146*'Crop 2 - Input'!Z146)+('Crop 3 - Input'!$L146*'Crop 3 - Input'!Z146)+('Crop 4 - Input'!$L146*'Crop 4 - Input'!Z146)+('Crop 5 - Input'!$L146*'Crop 5 - Input'!Z146)</f>
        <v>0</v>
      </c>
      <c r="Q72" s="133">
        <f>('Crop 1 - Input'!$L146*'Crop 1 - Input'!AA146)+('Crop 2 - Input'!$L146*'Crop 2 - Input'!AA146)+('Crop 3 - Input'!$L146*'Crop 3 - Input'!AA146)+('Crop 4 - Input'!$L146*'Crop 4 - Input'!AA146)+('Crop 5 - Input'!$L146*'Crop 5 - Input'!AA146)</f>
        <v>0</v>
      </c>
      <c r="R72" s="4"/>
    </row>
    <row r="73" spans="1:18" ht="15" customHeight="1" x14ac:dyDescent="0.3">
      <c r="A73" s="4"/>
      <c r="B73" s="138"/>
      <c r="C73" s="138"/>
      <c r="D73" s="149" t="s">
        <v>447</v>
      </c>
      <c r="E73" s="144">
        <f t="shared" si="9"/>
        <v>0</v>
      </c>
      <c r="F73" s="133">
        <f>(Overhead!$O$12*Overhead!U12)+(Overhead!$O$13*Overhead!U13)+(Overhead!$O$14*Overhead!U14)</f>
        <v>0</v>
      </c>
      <c r="G73" s="133">
        <f>(Overhead!$O$12*Overhead!V12)+(Overhead!$O$13*Overhead!V13)+(Overhead!$O$14*Overhead!V14)</f>
        <v>0</v>
      </c>
      <c r="H73" s="133">
        <f>(Overhead!$O$12*Overhead!W12)+(Overhead!$O$13*Overhead!W13)+(Overhead!$O$14*Overhead!W14)</f>
        <v>0</v>
      </c>
      <c r="I73" s="133">
        <f>(Overhead!$O$12*Overhead!X12)+(Overhead!$O$13*Overhead!X13)+(Overhead!$O$14*Overhead!X14)</f>
        <v>0</v>
      </c>
      <c r="J73" s="133">
        <f>(Overhead!$O$12*Overhead!Y12)+(Overhead!$O$13*Overhead!Y13)+(Overhead!$O$14*Overhead!Y14)</f>
        <v>0</v>
      </c>
      <c r="K73" s="133">
        <f>(Overhead!$O$12*Overhead!Z12)+(Overhead!$O$13*Overhead!Z13)+(Overhead!$O$14*Overhead!Z14)</f>
        <v>0</v>
      </c>
      <c r="L73" s="133">
        <f>(Overhead!$O$12*Overhead!AA12)+(Overhead!$O$13*Overhead!AA13)+(Overhead!$O$14*Overhead!AA14)</f>
        <v>0</v>
      </c>
      <c r="M73" s="133">
        <f>(Overhead!$O$12*Overhead!AB12)+(Overhead!$O$13*Overhead!AB13)+(Overhead!$O$14*Overhead!AB14)</f>
        <v>0</v>
      </c>
      <c r="N73" s="133">
        <f>(Overhead!$O$12*Overhead!AC12)+(Overhead!$O$13*Overhead!AC13)+(Overhead!$O$14*Overhead!AC14)</f>
        <v>0</v>
      </c>
      <c r="O73" s="133">
        <f>(Overhead!$O$12*Overhead!AD12)+(Overhead!$O$13*Overhead!AD13)+(Overhead!$O$14*Overhead!AD14)</f>
        <v>0</v>
      </c>
      <c r="P73" s="133">
        <f>(Overhead!$O$12*Overhead!AE12)+(Overhead!$O$13*Overhead!AE13)+(Overhead!$O$14*Overhead!AE14)</f>
        <v>0</v>
      </c>
      <c r="Q73" s="133">
        <f>(Overhead!$O$12*Overhead!AF12)+(Overhead!$O$13*Overhead!AF13)+(Overhead!$O$14*Overhead!AF14)</f>
        <v>0</v>
      </c>
      <c r="R73" s="4"/>
    </row>
    <row r="74" spans="1:18" ht="15" customHeight="1" x14ac:dyDescent="0.3">
      <c r="A74" s="4"/>
      <c r="B74" s="138"/>
      <c r="C74" s="138"/>
      <c r="D74" s="149" t="s">
        <v>3</v>
      </c>
      <c r="E74" s="144">
        <f t="shared" si="9"/>
        <v>0</v>
      </c>
      <c r="F74" s="133">
        <f>('Crop 1 - Input'!$L147*'Crop 1 - Input'!P147)+('Crop 1 - Input'!$L148*'Crop 1 - Input'!P148)+('Crop 1 - Input'!$L149*'Crop 1 - Input'!P149)+('Crop 1 - Input'!$L150*'Crop 1 - Input'!P150)+('Crop 2 - Input'!$L147*'Crop 2 - Input'!P147)+('Crop 2 - Input'!$L148*'Crop 2 - Input'!P148)+('Crop 2 - Input'!$L149*'Crop 2 - Input'!P149)+('Crop 2 - Input'!$L150*'Crop 2 - Input'!P150)+('Crop 3 - Input'!$L147*'Crop 3 - Input'!P147)+('Crop 3 - Input'!$L148*'Crop 3 - Input'!P148)+('Crop 3 - Input'!$L149*'Crop 3 - Input'!P149)+('Crop 3 - Input'!$L150*'Crop 3 - Input'!P150)+('Crop 4 - Input'!$L147*'Crop 4 - Input'!P147)+('Crop 4 - Input'!$L148*'Crop 4 - Input'!P148)+('Crop 4 - Input'!$L149*'Crop 4 - Input'!P149)+('Crop 4 - Input'!$L150*'Crop 4 - Input'!P150)+('Crop 5 - Input'!$L147*'Crop 5 - Input'!P147)+('Crop 5 - Input'!$L148*'Crop 5 - Input'!P148)+('Crop 5 - Input'!$L149*'Crop 5 - Input'!P149)+('Crop 5 - Input'!$L150*'Crop 5 - Input'!P150)</f>
        <v>0</v>
      </c>
      <c r="G74" s="133">
        <f>('Crop 1 - Input'!$L147*'Crop 1 - Input'!Q147)+('Crop 1 - Input'!$L148*'Crop 1 - Input'!Q148)+('Crop 1 - Input'!$L149*'Crop 1 - Input'!Q149)+('Crop 1 - Input'!$L150*'Crop 1 - Input'!Q150)+('Crop 2 - Input'!$L147*'Crop 2 - Input'!Q147)+('Crop 2 - Input'!$L148*'Crop 2 - Input'!Q148)+('Crop 2 - Input'!$L149*'Crop 2 - Input'!Q149)+('Crop 2 - Input'!$L150*'Crop 2 - Input'!Q150)+('Crop 3 - Input'!$L147*'Crop 3 - Input'!Q147)+('Crop 3 - Input'!$L148*'Crop 3 - Input'!Q148)+('Crop 3 - Input'!$L149*'Crop 3 - Input'!Q149)+('Crop 3 - Input'!$L150*'Crop 3 - Input'!Q150)+('Crop 4 - Input'!$L147*'Crop 4 - Input'!Q147)+('Crop 4 - Input'!$L148*'Crop 4 - Input'!Q148)+('Crop 4 - Input'!$L149*'Crop 4 - Input'!Q149)+('Crop 4 - Input'!$L150*'Crop 4 - Input'!Q150)+('Crop 5 - Input'!$L147*'Crop 5 - Input'!Q147)+('Crop 5 - Input'!$L148*'Crop 5 - Input'!Q148)+('Crop 5 - Input'!$L149*'Crop 5 - Input'!Q149)+('Crop 5 - Input'!$L150*'Crop 5 - Input'!Q150)</f>
        <v>0</v>
      </c>
      <c r="H74" s="133">
        <f>('Crop 1 - Input'!$L147*'Crop 1 - Input'!R147)+('Crop 1 - Input'!$L148*'Crop 1 - Input'!R148)+('Crop 1 - Input'!$L149*'Crop 1 - Input'!R149)+('Crop 1 - Input'!$L150*'Crop 1 - Input'!R150)+('Crop 2 - Input'!$L147*'Crop 2 - Input'!R147)+('Crop 2 - Input'!$L148*'Crop 2 - Input'!R148)+('Crop 2 - Input'!$L149*'Crop 2 - Input'!R149)+('Crop 2 - Input'!$L150*'Crop 2 - Input'!R150)+('Crop 3 - Input'!$L147*'Crop 3 - Input'!R147)+('Crop 3 - Input'!$L148*'Crop 3 - Input'!R148)+('Crop 3 - Input'!$L149*'Crop 3 - Input'!R149)+('Crop 3 - Input'!$L150*'Crop 3 - Input'!R150)+('Crop 4 - Input'!$L147*'Crop 4 - Input'!R147)+('Crop 4 - Input'!$L148*'Crop 4 - Input'!R148)+('Crop 4 - Input'!$L149*'Crop 4 - Input'!R149)+('Crop 4 - Input'!$L150*'Crop 4 - Input'!R150)+('Crop 5 - Input'!$L147*'Crop 5 - Input'!R147)+('Crop 5 - Input'!$L148*'Crop 5 - Input'!R148)+('Crop 5 - Input'!$L149*'Crop 5 - Input'!R149)+('Crop 5 - Input'!$L150*'Crop 5 - Input'!R150)</f>
        <v>0</v>
      </c>
      <c r="I74" s="133">
        <f>('Crop 1 - Input'!$L147*'Crop 1 - Input'!S147)+('Crop 1 - Input'!$L148*'Crop 1 - Input'!S148)+('Crop 1 - Input'!$L149*'Crop 1 - Input'!S149)+('Crop 1 - Input'!$L150*'Crop 1 - Input'!S150)+('Crop 2 - Input'!$L147*'Crop 2 - Input'!S147)+('Crop 2 - Input'!$L148*'Crop 2 - Input'!S148)+('Crop 2 - Input'!$L149*'Crop 2 - Input'!S149)+('Crop 2 - Input'!$L150*'Crop 2 - Input'!S150)+('Crop 3 - Input'!$L147*'Crop 3 - Input'!S147)+('Crop 3 - Input'!$L148*'Crop 3 - Input'!S148)+('Crop 3 - Input'!$L149*'Crop 3 - Input'!S149)+('Crop 3 - Input'!$L150*'Crop 3 - Input'!S150)+('Crop 4 - Input'!$L147*'Crop 4 - Input'!S147)+('Crop 4 - Input'!$L148*'Crop 4 - Input'!S148)+('Crop 4 - Input'!$L149*'Crop 4 - Input'!S149)+('Crop 4 - Input'!$L150*'Crop 4 - Input'!S150)+('Crop 5 - Input'!$L147*'Crop 5 - Input'!S147)+('Crop 5 - Input'!$L148*'Crop 5 - Input'!S148)+('Crop 5 - Input'!$L149*'Crop 5 - Input'!S149)+('Crop 5 - Input'!$L150*'Crop 5 - Input'!S150)</f>
        <v>0</v>
      </c>
      <c r="J74" s="133">
        <f>('Crop 1 - Input'!$L147*'Crop 1 - Input'!T147)+('Crop 1 - Input'!$L148*'Crop 1 - Input'!T148)+('Crop 1 - Input'!$L149*'Crop 1 - Input'!T149)+('Crop 1 - Input'!$L150*'Crop 1 - Input'!T150)+('Crop 2 - Input'!$L147*'Crop 2 - Input'!T147)+('Crop 2 - Input'!$L148*'Crop 2 - Input'!T148)+('Crop 2 - Input'!$L149*'Crop 2 - Input'!T149)+('Crop 2 - Input'!$L150*'Crop 2 - Input'!T150)+('Crop 3 - Input'!$L147*'Crop 3 - Input'!T147)+('Crop 3 - Input'!$L148*'Crop 3 - Input'!T148)+('Crop 3 - Input'!$L149*'Crop 3 - Input'!T149)+('Crop 3 - Input'!$L150*'Crop 3 - Input'!T150)+('Crop 4 - Input'!$L147*'Crop 4 - Input'!T147)+('Crop 4 - Input'!$L148*'Crop 4 - Input'!T148)+('Crop 4 - Input'!$L149*'Crop 4 - Input'!T149)+('Crop 4 - Input'!$L150*'Crop 4 - Input'!T150)+('Crop 5 - Input'!$L147*'Crop 5 - Input'!T147)+('Crop 5 - Input'!$L148*'Crop 5 - Input'!T148)+('Crop 5 - Input'!$L149*'Crop 5 - Input'!T149)+('Crop 5 - Input'!$L150*'Crop 5 - Input'!T150)</f>
        <v>0</v>
      </c>
      <c r="K74" s="133">
        <f>('Crop 1 - Input'!$L147*'Crop 1 - Input'!U147)+('Crop 1 - Input'!$L148*'Crop 1 - Input'!U148)+('Crop 1 - Input'!$L149*'Crop 1 - Input'!U149)+('Crop 1 - Input'!$L150*'Crop 1 - Input'!U150)+('Crop 2 - Input'!$L147*'Crop 2 - Input'!U147)+('Crop 2 - Input'!$L148*'Crop 2 - Input'!U148)+('Crop 2 - Input'!$L149*'Crop 2 - Input'!U149)+('Crop 2 - Input'!$L150*'Crop 2 - Input'!U150)+('Crop 3 - Input'!$L147*'Crop 3 - Input'!U147)+('Crop 3 - Input'!$L148*'Crop 3 - Input'!U148)+('Crop 3 - Input'!$L149*'Crop 3 - Input'!U149)+('Crop 3 - Input'!$L150*'Crop 3 - Input'!U150)+('Crop 4 - Input'!$L147*'Crop 4 - Input'!U147)+('Crop 4 - Input'!$L148*'Crop 4 - Input'!U148)+('Crop 4 - Input'!$L149*'Crop 4 - Input'!U149)+('Crop 4 - Input'!$L150*'Crop 4 - Input'!U150)+('Crop 5 - Input'!$L147*'Crop 5 - Input'!U147)+('Crop 5 - Input'!$L148*'Crop 5 - Input'!U148)+('Crop 5 - Input'!$L149*'Crop 5 - Input'!U149)+('Crop 5 - Input'!$L150*'Crop 5 - Input'!U150)</f>
        <v>0</v>
      </c>
      <c r="L74" s="133">
        <f>('Crop 1 - Input'!$L147*'Crop 1 - Input'!V147)+('Crop 1 - Input'!$L148*'Crop 1 - Input'!V148)+('Crop 1 - Input'!$L149*'Crop 1 - Input'!V149)+('Crop 1 - Input'!$L150*'Crop 1 - Input'!V150)+('Crop 2 - Input'!$L147*'Crop 2 - Input'!V147)+('Crop 2 - Input'!$L148*'Crop 2 - Input'!V148)+('Crop 2 - Input'!$L149*'Crop 2 - Input'!V149)+('Crop 2 - Input'!$L150*'Crop 2 - Input'!V150)+('Crop 3 - Input'!$L147*'Crop 3 - Input'!V147)+('Crop 3 - Input'!$L148*'Crop 3 - Input'!V148)+('Crop 3 - Input'!$L149*'Crop 3 - Input'!V149)+('Crop 3 - Input'!$L150*'Crop 3 - Input'!V150)+('Crop 4 - Input'!$L147*'Crop 4 - Input'!V147)+('Crop 4 - Input'!$L148*'Crop 4 - Input'!V148)+('Crop 4 - Input'!$L149*'Crop 4 - Input'!V149)+('Crop 4 - Input'!$L150*'Crop 4 - Input'!V150)+('Crop 5 - Input'!$L147*'Crop 5 - Input'!V147)+('Crop 5 - Input'!$L148*'Crop 5 - Input'!V148)+('Crop 5 - Input'!$L149*'Crop 5 - Input'!V149)+('Crop 5 - Input'!$L150*'Crop 5 - Input'!V150)</f>
        <v>0</v>
      </c>
      <c r="M74" s="133">
        <f>('Crop 1 - Input'!$L147*'Crop 1 - Input'!W147)+('Crop 1 - Input'!$L148*'Crop 1 - Input'!W148)+('Crop 1 - Input'!$L149*'Crop 1 - Input'!W149)+('Crop 1 - Input'!$L150*'Crop 1 - Input'!W150)+('Crop 2 - Input'!$L147*'Crop 2 - Input'!W147)+('Crop 2 - Input'!$L148*'Crop 2 - Input'!W148)+('Crop 2 - Input'!$L149*'Crop 2 - Input'!W149)+('Crop 2 - Input'!$L150*'Crop 2 - Input'!W150)+('Crop 3 - Input'!$L147*'Crop 3 - Input'!W147)+('Crop 3 - Input'!$L148*'Crop 3 - Input'!W148)+('Crop 3 - Input'!$L149*'Crop 3 - Input'!W149)+('Crop 3 - Input'!$L150*'Crop 3 - Input'!W150)+('Crop 4 - Input'!$L147*'Crop 4 - Input'!W147)+('Crop 4 - Input'!$L148*'Crop 4 - Input'!W148)+('Crop 4 - Input'!$L149*'Crop 4 - Input'!W149)+('Crop 4 - Input'!$L150*'Crop 4 - Input'!W150)+('Crop 5 - Input'!$L147*'Crop 5 - Input'!W147)+('Crop 5 - Input'!$L148*'Crop 5 - Input'!W148)+('Crop 5 - Input'!$L149*'Crop 5 - Input'!W149)+('Crop 5 - Input'!$L150*'Crop 5 - Input'!W150)</f>
        <v>0</v>
      </c>
      <c r="N74" s="133">
        <f>('Crop 1 - Input'!$L147*'Crop 1 - Input'!X147)+('Crop 1 - Input'!$L148*'Crop 1 - Input'!X148)+('Crop 1 - Input'!$L149*'Crop 1 - Input'!X149)+('Crop 1 - Input'!$L150*'Crop 1 - Input'!X150)+('Crop 2 - Input'!$L147*'Crop 2 - Input'!X147)+('Crop 2 - Input'!$L148*'Crop 2 - Input'!X148)+('Crop 2 - Input'!$L149*'Crop 2 - Input'!X149)+('Crop 2 - Input'!$L150*'Crop 2 - Input'!X150)+('Crop 3 - Input'!$L147*'Crop 3 - Input'!X147)+('Crop 3 - Input'!$L148*'Crop 3 - Input'!X148)+('Crop 3 - Input'!$L149*'Crop 3 - Input'!X149)+('Crop 3 - Input'!$L150*'Crop 3 - Input'!X150)+('Crop 4 - Input'!$L147*'Crop 4 - Input'!X147)+('Crop 4 - Input'!$L148*'Crop 4 - Input'!X148)+('Crop 4 - Input'!$L149*'Crop 4 - Input'!X149)+('Crop 4 - Input'!$L150*'Crop 4 - Input'!X150)+('Crop 5 - Input'!$L147*'Crop 5 - Input'!X147)+('Crop 5 - Input'!$L148*'Crop 5 - Input'!X148)+('Crop 5 - Input'!$L149*'Crop 5 - Input'!X149)+('Crop 5 - Input'!$L150*'Crop 5 - Input'!X150)</f>
        <v>0</v>
      </c>
      <c r="O74" s="133">
        <f>('Crop 1 - Input'!$L147*'Crop 1 - Input'!Y147)+('Crop 1 - Input'!$L148*'Crop 1 - Input'!Y148)+('Crop 1 - Input'!$L149*'Crop 1 - Input'!Y149)+('Crop 1 - Input'!$L150*'Crop 1 - Input'!Y150)+('Crop 2 - Input'!$L147*'Crop 2 - Input'!Y147)+('Crop 2 - Input'!$L148*'Crop 2 - Input'!Y148)+('Crop 2 - Input'!$L149*'Crop 2 - Input'!Y149)+('Crop 2 - Input'!$L150*'Crop 2 - Input'!Y150)+('Crop 3 - Input'!$L147*'Crop 3 - Input'!Y147)+('Crop 3 - Input'!$L148*'Crop 3 - Input'!Y148)+('Crop 3 - Input'!$L149*'Crop 3 - Input'!Y149)+('Crop 3 - Input'!$L150*'Crop 3 - Input'!Y150)+('Crop 4 - Input'!$L147*'Crop 4 - Input'!Y147)+('Crop 4 - Input'!$L148*'Crop 4 - Input'!Y148)+('Crop 4 - Input'!$L149*'Crop 4 - Input'!Y149)+('Crop 4 - Input'!$L150*'Crop 4 - Input'!Y150)+('Crop 5 - Input'!$L147*'Crop 5 - Input'!Y147)+('Crop 5 - Input'!$L148*'Crop 5 - Input'!Y148)+('Crop 5 - Input'!$L149*'Crop 5 - Input'!Y149)+('Crop 5 - Input'!$L150*'Crop 5 - Input'!Y150)</f>
        <v>0</v>
      </c>
      <c r="P74" s="133">
        <f>('Crop 1 - Input'!$L147*'Crop 1 - Input'!Z147)+('Crop 1 - Input'!$L148*'Crop 1 - Input'!Z148)+('Crop 1 - Input'!$L149*'Crop 1 - Input'!Z149)+('Crop 1 - Input'!$L150*'Crop 1 - Input'!Z150)+('Crop 2 - Input'!$L147*'Crop 2 - Input'!Z147)+('Crop 2 - Input'!$L148*'Crop 2 - Input'!Z148)+('Crop 2 - Input'!$L149*'Crop 2 - Input'!Z149)+('Crop 2 - Input'!$L150*'Crop 2 - Input'!Z150)+('Crop 3 - Input'!$L147*'Crop 3 - Input'!Z147)+('Crop 3 - Input'!$L148*'Crop 3 - Input'!Z148)+('Crop 3 - Input'!$L149*'Crop 3 - Input'!Z149)+('Crop 3 - Input'!$L150*'Crop 3 - Input'!Z150)+('Crop 4 - Input'!$L147*'Crop 4 - Input'!Z147)+('Crop 4 - Input'!$L148*'Crop 4 - Input'!Z148)+('Crop 4 - Input'!$L149*'Crop 4 - Input'!Z149)+('Crop 4 - Input'!$L150*'Crop 4 - Input'!Z150)+('Crop 5 - Input'!$L147*'Crop 5 - Input'!Z147)+('Crop 5 - Input'!$L148*'Crop 5 - Input'!Z148)+('Crop 5 - Input'!$L149*'Crop 5 - Input'!Z149)+('Crop 5 - Input'!$L150*'Crop 5 - Input'!Z150)</f>
        <v>0</v>
      </c>
      <c r="Q74" s="133">
        <f>('Crop 1 - Input'!$L147*'Crop 1 - Input'!AA147)+('Crop 1 - Input'!$L148*'Crop 1 - Input'!AA148)+('Crop 1 - Input'!$L149*'Crop 1 - Input'!AA149)+('Crop 1 - Input'!$L150*'Crop 1 - Input'!AA150)+('Crop 2 - Input'!$L147*'Crop 2 - Input'!AA147)+('Crop 2 - Input'!$L148*'Crop 2 - Input'!AA148)+('Crop 2 - Input'!$L149*'Crop 2 - Input'!AA149)+('Crop 2 - Input'!$L150*'Crop 2 - Input'!AA150)+('Crop 3 - Input'!$L147*'Crop 3 - Input'!AA147)+('Crop 3 - Input'!$L148*'Crop 3 - Input'!AA148)+('Crop 3 - Input'!$L149*'Crop 3 - Input'!AA149)+('Crop 3 - Input'!$L150*'Crop 3 - Input'!AA150)+('Crop 4 - Input'!$L147*'Crop 4 - Input'!AA147)+('Crop 4 - Input'!$L148*'Crop 4 - Input'!AA148)+('Crop 4 - Input'!$L149*'Crop 4 - Input'!AA149)+('Crop 4 - Input'!$L150*'Crop 4 - Input'!AA150)+('Crop 5 - Input'!$L147*'Crop 5 - Input'!AA147)+('Crop 5 - Input'!$L148*'Crop 5 - Input'!AA148)+('Crop 5 - Input'!$L149*'Crop 5 - Input'!AA149)+('Crop 5 - Input'!$L150*'Crop 5 - Input'!AA150)</f>
        <v>0</v>
      </c>
      <c r="R74" s="4"/>
    </row>
    <row r="75" spans="1:18" ht="15" customHeight="1" x14ac:dyDescent="0.3">
      <c r="A75" s="4"/>
      <c r="B75" s="138"/>
      <c r="C75" s="163" t="s">
        <v>164</v>
      </c>
      <c r="D75" s="4"/>
      <c r="E75" s="144"/>
      <c r="F75" s="151"/>
      <c r="G75" s="151"/>
      <c r="H75" s="151"/>
      <c r="I75" s="151"/>
      <c r="J75" s="151"/>
      <c r="K75" s="151"/>
      <c r="L75" s="151"/>
      <c r="M75" s="151"/>
      <c r="N75" s="151"/>
      <c r="O75" s="151"/>
      <c r="P75" s="151"/>
      <c r="Q75" s="151"/>
      <c r="R75" s="4"/>
    </row>
    <row r="76" spans="1:18" ht="15" customHeight="1" x14ac:dyDescent="0.3">
      <c r="A76" s="4"/>
      <c r="B76" s="138"/>
      <c r="C76" s="138"/>
      <c r="D76" s="149" t="s">
        <v>165</v>
      </c>
      <c r="E76" s="144">
        <f t="shared" si="9"/>
        <v>0</v>
      </c>
      <c r="F76" s="133">
        <f>('LS 1 - Input'!$M$44*'LS 1 - Input'!Q44)+('LS 1 - Input'!$M$45*'LS 1 - Input'!Q45)</f>
        <v>0</v>
      </c>
      <c r="G76" s="133">
        <f>('LS 1 - Input'!$M$44*'LS 1 - Input'!R44)+('LS 1 - Input'!$M$45*'LS 1 - Input'!R45)</f>
        <v>0</v>
      </c>
      <c r="H76" s="133">
        <f>('LS 1 - Input'!$M$44*'LS 1 - Input'!S44)+('LS 1 - Input'!$M$45*'LS 1 - Input'!S45)</f>
        <v>0</v>
      </c>
      <c r="I76" s="133">
        <f>('LS 1 - Input'!$M$44*'LS 1 - Input'!T44)+('LS 1 - Input'!$M$45*'LS 1 - Input'!T45)</f>
        <v>0</v>
      </c>
      <c r="J76" s="133">
        <f>('LS 1 - Input'!$M$44*'LS 1 - Input'!U44)+('LS 1 - Input'!$M$45*'LS 1 - Input'!U45)</f>
        <v>0</v>
      </c>
      <c r="K76" s="133">
        <f>('LS 1 - Input'!$M$44*'LS 1 - Input'!V44)+('LS 1 - Input'!$M$45*'LS 1 - Input'!V45)</f>
        <v>0</v>
      </c>
      <c r="L76" s="133">
        <f>('LS 1 - Input'!$M$44*'LS 1 - Input'!W44)+('LS 1 - Input'!$M$45*'LS 1 - Input'!W45)</f>
        <v>0</v>
      </c>
      <c r="M76" s="133">
        <f>('LS 1 - Input'!$M$44*'LS 1 - Input'!X44)+('LS 1 - Input'!$M$45*'LS 1 - Input'!X45)</f>
        <v>0</v>
      </c>
      <c r="N76" s="133">
        <f>('LS 1 - Input'!$M$44*'LS 1 - Input'!Y44)+('LS 1 - Input'!$M$45*'LS 1 - Input'!Y45)</f>
        <v>0</v>
      </c>
      <c r="O76" s="133">
        <f>('LS 1 - Input'!$M$44*'LS 1 - Input'!Z44)+('LS 1 - Input'!$M$45*'LS 1 - Input'!Z45)</f>
        <v>0</v>
      </c>
      <c r="P76" s="133">
        <f>('LS 1 - Input'!$M$44*'LS 1 - Input'!AA44)+('LS 1 - Input'!$M$45*'LS 1 - Input'!AA45)</f>
        <v>0</v>
      </c>
      <c r="Q76" s="133">
        <f>('LS 1 - Input'!$M$44*'LS 1 - Input'!AB44)+('LS 1 - Input'!$M$45*'LS 1 - Input'!AB45)</f>
        <v>0</v>
      </c>
      <c r="R76" s="4"/>
    </row>
    <row r="77" spans="1:18" ht="15" customHeight="1" x14ac:dyDescent="0.3">
      <c r="A77" s="4"/>
      <c r="B77" s="138"/>
      <c r="C77" s="138"/>
      <c r="D77" s="149" t="s">
        <v>439</v>
      </c>
      <c r="E77" s="144">
        <f t="shared" si="9"/>
        <v>0</v>
      </c>
      <c r="F77" s="133">
        <f>('LS 1 - Input'!$M$46*'LS 1 - Input'!Q46)+('LS 1 - Input'!$M$47*'LS 1 - Input'!Q47)</f>
        <v>0</v>
      </c>
      <c r="G77" s="133">
        <f>('LS 1 - Input'!$M$46*'LS 1 - Input'!R46)+('LS 1 - Input'!$M$47*'LS 1 - Input'!R47)+('LS 1 - Input'!$M$48*'LS 1 - Input'!R48)</f>
        <v>0</v>
      </c>
      <c r="H77" s="133">
        <f>('LS 1 - Input'!$M$46*'LS 1 - Input'!S46)+('LS 1 - Input'!$M$47*'LS 1 - Input'!S47)+('LS 1 - Input'!$M$48*'LS 1 - Input'!S48)</f>
        <v>0</v>
      </c>
      <c r="I77" s="133">
        <f>('LS 1 - Input'!$M$46*'LS 1 - Input'!T46)+('LS 1 - Input'!$M$47*'LS 1 - Input'!T47)+('LS 1 - Input'!$M$48*'LS 1 - Input'!T48)</f>
        <v>0</v>
      </c>
      <c r="J77" s="133">
        <f>('LS 1 - Input'!$M$46*'LS 1 - Input'!U46)+('LS 1 - Input'!$M$47*'LS 1 - Input'!U47)+('LS 1 - Input'!$M$48*'LS 1 - Input'!U48)</f>
        <v>0</v>
      </c>
      <c r="K77" s="133">
        <f>('LS 1 - Input'!$M$46*'LS 1 - Input'!V46)+('LS 1 - Input'!$M$47*'LS 1 - Input'!V47)+('LS 1 - Input'!$M$48*'LS 1 - Input'!V48)</f>
        <v>0</v>
      </c>
      <c r="L77" s="133">
        <f>('LS 1 - Input'!$M$46*'LS 1 - Input'!W46)+('LS 1 - Input'!$M$47*'LS 1 - Input'!W47)+('LS 1 - Input'!$M$48*'LS 1 - Input'!W48)</f>
        <v>0</v>
      </c>
      <c r="M77" s="133">
        <f>('LS 1 - Input'!$M$46*'LS 1 - Input'!X46)+('LS 1 - Input'!$M$47*'LS 1 - Input'!X47)+('LS 1 - Input'!$M$48*'LS 1 - Input'!X48)</f>
        <v>0</v>
      </c>
      <c r="N77" s="133">
        <f>('LS 1 - Input'!$M$46*'LS 1 - Input'!Y46)+('LS 1 - Input'!$M$47*'LS 1 - Input'!Y47)+('LS 1 - Input'!$M$48*'LS 1 - Input'!Y48)</f>
        <v>0</v>
      </c>
      <c r="O77" s="133">
        <f>('LS 1 - Input'!$M$46*'LS 1 - Input'!Z46)+('LS 1 - Input'!$M$47*'LS 1 - Input'!Z47)+('LS 1 - Input'!$M$48*'LS 1 - Input'!Z48)</f>
        <v>0</v>
      </c>
      <c r="P77" s="133">
        <f>('LS 1 - Input'!$M$46*'LS 1 - Input'!AA46)+('LS 1 - Input'!$M$47*'LS 1 - Input'!AA47)+('LS 1 - Input'!$M$48*'LS 1 - Input'!AA48)</f>
        <v>0</v>
      </c>
      <c r="Q77" s="133">
        <f>('LS 1 - Input'!$M$46*'LS 1 - Input'!AB46)+('LS 1 - Input'!$M$47*'LS 1 - Input'!AB47)+('LS 1 - Input'!$M$48*'LS 1 - Input'!AB48)</f>
        <v>0</v>
      </c>
      <c r="R77" s="4"/>
    </row>
    <row r="78" spans="1:18" ht="15" customHeight="1" x14ac:dyDescent="0.3">
      <c r="A78" s="4"/>
      <c r="B78" s="138"/>
      <c r="C78" s="138"/>
      <c r="D78" s="149" t="s">
        <v>440</v>
      </c>
      <c r="E78" s="144">
        <f t="shared" si="9"/>
        <v>0</v>
      </c>
      <c r="F78" s="133">
        <f>('LS 1 - Input'!$M$48*'LS 1 - Input'!Q48)+('LS 1 - Input'!$M$49*'LS 1 - Input'!Q49)</f>
        <v>0</v>
      </c>
      <c r="G78" s="133">
        <f>('LS 1 - Input'!$M$48*'LS 1 - Input'!R48)+('LS 1 - Input'!$M$49*'LS 1 - Input'!R49)</f>
        <v>0</v>
      </c>
      <c r="H78" s="133">
        <f>('LS 1 - Input'!$M$48*'LS 1 - Input'!S48)+('LS 1 - Input'!$M$49*'LS 1 - Input'!S49)</f>
        <v>0</v>
      </c>
      <c r="I78" s="133">
        <f>('LS 1 - Input'!$M$48*'LS 1 - Input'!T48)+('LS 1 - Input'!$M$49*'LS 1 - Input'!T49)</f>
        <v>0</v>
      </c>
      <c r="J78" s="133">
        <f>('LS 1 - Input'!$M$48*'LS 1 - Input'!U48)+('LS 1 - Input'!$M$49*'LS 1 - Input'!U49)</f>
        <v>0</v>
      </c>
      <c r="K78" s="133">
        <f>('LS 1 - Input'!$M$48*'LS 1 - Input'!V48)+('LS 1 - Input'!$M$49*'LS 1 - Input'!V49)</f>
        <v>0</v>
      </c>
      <c r="L78" s="133">
        <f>('LS 1 - Input'!$M$48*'LS 1 - Input'!W48)+('LS 1 - Input'!$M$49*'LS 1 - Input'!W49)</f>
        <v>0</v>
      </c>
      <c r="M78" s="133">
        <f>('LS 1 - Input'!$M$48*'LS 1 - Input'!X48)+('LS 1 - Input'!$M$49*'LS 1 - Input'!X49)</f>
        <v>0</v>
      </c>
      <c r="N78" s="133">
        <f>('LS 1 - Input'!$M$48*'LS 1 - Input'!Y48)+('LS 1 - Input'!$M$49*'LS 1 - Input'!Y49)</f>
        <v>0</v>
      </c>
      <c r="O78" s="133">
        <f>('LS 1 - Input'!$M$48*'LS 1 - Input'!Z48)+('LS 1 - Input'!$M$49*'LS 1 - Input'!Z49)</f>
        <v>0</v>
      </c>
      <c r="P78" s="133">
        <f>('LS 1 - Input'!$M$48*'LS 1 - Input'!AA48)+('LS 1 - Input'!$M$49*'LS 1 - Input'!AA49)</f>
        <v>0</v>
      </c>
      <c r="Q78" s="133">
        <f>('LS 1 - Input'!$M$48*'LS 1 - Input'!AB48)+('LS 1 - Input'!$M$49*'LS 1 - Input'!AB49)</f>
        <v>0</v>
      </c>
      <c r="R78" s="4"/>
    </row>
    <row r="79" spans="1:18" ht="15" customHeight="1" x14ac:dyDescent="0.3">
      <c r="A79" s="4"/>
      <c r="B79" s="138"/>
      <c r="C79" s="138"/>
      <c r="D79" s="149" t="s">
        <v>166</v>
      </c>
      <c r="E79" s="144">
        <f t="shared" si="9"/>
        <v>0</v>
      </c>
      <c r="F79" s="133">
        <f>('LS 1 - Input'!$M59*'LS 1 - Input'!Q59)+('LS 1 - Input'!$M60*'LS 1 - Input'!Q60)+('LS 1 - Input'!$M61*'LS 1 - Input'!Q61)+('LS 1 - Input'!$M62*'LS 1 - Input'!Q62)+('LS 1 - Input'!$M63*'LS 1 - Input'!Q63)</f>
        <v>0</v>
      </c>
      <c r="G79" s="133">
        <f>('LS 1 - Input'!$M59*'LS 1 - Input'!R59)+('LS 1 - Input'!$M60*'LS 1 - Input'!R60)+('LS 1 - Input'!$M61*'LS 1 - Input'!R61)+('LS 1 - Input'!$M62*'LS 1 - Input'!R62)+('LS 1 - Input'!$M63*'LS 1 - Input'!R63)</f>
        <v>0</v>
      </c>
      <c r="H79" s="133">
        <f>('LS 1 - Input'!$M59*'LS 1 - Input'!S59)+('LS 1 - Input'!$M60*'LS 1 - Input'!S60)+('LS 1 - Input'!$M61*'LS 1 - Input'!S61)+('LS 1 - Input'!$M62*'LS 1 - Input'!S62)+('LS 1 - Input'!$M63*'LS 1 - Input'!S63)</f>
        <v>0</v>
      </c>
      <c r="I79" s="133">
        <f>('LS 1 - Input'!$M59*'LS 1 - Input'!T59)+('LS 1 - Input'!$M60*'LS 1 - Input'!T60)+('LS 1 - Input'!$M61*'LS 1 - Input'!T61)+('LS 1 - Input'!$M62*'LS 1 - Input'!T62)+('LS 1 - Input'!$M63*'LS 1 - Input'!T63)</f>
        <v>0</v>
      </c>
      <c r="J79" s="133">
        <f>('LS 1 - Input'!$M59*'LS 1 - Input'!U59)+('LS 1 - Input'!$M60*'LS 1 - Input'!U60)+('LS 1 - Input'!$M61*'LS 1 - Input'!U61)+('LS 1 - Input'!$M62*'LS 1 - Input'!U62)+('LS 1 - Input'!$M63*'LS 1 - Input'!U63)</f>
        <v>0</v>
      </c>
      <c r="K79" s="133">
        <f>('LS 1 - Input'!$M59*'LS 1 - Input'!V59)+('LS 1 - Input'!$M60*'LS 1 - Input'!V60)+('LS 1 - Input'!$M61*'LS 1 - Input'!V61)+('LS 1 - Input'!$M62*'LS 1 - Input'!V62)+('LS 1 - Input'!$M63*'LS 1 - Input'!V63)</f>
        <v>0</v>
      </c>
      <c r="L79" s="133">
        <f>('LS 1 - Input'!$M59*'LS 1 - Input'!W59)+('LS 1 - Input'!$M60*'LS 1 - Input'!W60)+('LS 1 - Input'!$M61*'LS 1 - Input'!W61)+('LS 1 - Input'!$M62*'LS 1 - Input'!W62)+('LS 1 - Input'!$M63*'LS 1 - Input'!W63)</f>
        <v>0</v>
      </c>
      <c r="M79" s="133">
        <f>('LS 1 - Input'!$M59*'LS 1 - Input'!X59)+('LS 1 - Input'!$M60*'LS 1 - Input'!X60)+('LS 1 - Input'!$M61*'LS 1 - Input'!X61)+('LS 1 - Input'!$M62*'LS 1 - Input'!X62)+('LS 1 - Input'!$M63*'LS 1 - Input'!X63)</f>
        <v>0</v>
      </c>
      <c r="N79" s="133">
        <f>('LS 1 - Input'!$M59*'LS 1 - Input'!Y59)+('LS 1 - Input'!$M60*'LS 1 - Input'!Y60)+('LS 1 - Input'!$M61*'LS 1 - Input'!Y61)+('LS 1 - Input'!$M62*'LS 1 - Input'!Y62)+('LS 1 - Input'!$M63*'LS 1 - Input'!Y63)</f>
        <v>0</v>
      </c>
      <c r="O79" s="133">
        <f>('LS 1 - Input'!$M59*'LS 1 - Input'!Z59)+('LS 1 - Input'!$M60*'LS 1 - Input'!Z60)+('LS 1 - Input'!$M61*'LS 1 - Input'!Z61)+('LS 1 - Input'!$M62*'LS 1 - Input'!Z62)+('LS 1 - Input'!$M63*'LS 1 - Input'!Z63)</f>
        <v>0</v>
      </c>
      <c r="P79" s="133">
        <f>('LS 1 - Input'!$M59*'LS 1 - Input'!AA59)+('LS 1 - Input'!$M60*'LS 1 - Input'!AA60)+('LS 1 - Input'!$M61*'LS 1 - Input'!AA61)+('LS 1 - Input'!$M62*'LS 1 - Input'!AA62)+('LS 1 - Input'!$M63*'LS 1 - Input'!AA63)</f>
        <v>0</v>
      </c>
      <c r="Q79" s="133">
        <f>('LS 1 - Input'!$M59*'LS 1 - Input'!AB59)+('LS 1 - Input'!$M60*'LS 1 - Input'!AB60)+('LS 1 - Input'!$M61*'LS 1 - Input'!AB61)+('LS 1 - Input'!$M62*'LS 1 - Input'!AB62)+('LS 1 - Input'!$M63*'LS 1 - Input'!AB63)</f>
        <v>0</v>
      </c>
      <c r="R79" s="4"/>
    </row>
    <row r="80" spans="1:18" ht="15" customHeight="1" x14ac:dyDescent="0.3">
      <c r="A80" s="4"/>
      <c r="B80" s="138"/>
      <c r="C80" s="138"/>
      <c r="D80" s="149" t="s">
        <v>167</v>
      </c>
      <c r="E80" s="144">
        <f t="shared" si="9"/>
        <v>0</v>
      </c>
      <c r="F80" s="133">
        <f>'LS 1 - Input'!$M$143*'LS 1 - Input'!Q143</f>
        <v>0</v>
      </c>
      <c r="G80" s="133">
        <f>'LS 1 - Input'!$M$143*'LS 1 - Input'!R143</f>
        <v>0</v>
      </c>
      <c r="H80" s="133">
        <f>'LS 1 - Input'!$M$143*'LS 1 - Input'!S143</f>
        <v>0</v>
      </c>
      <c r="I80" s="133">
        <f>'LS 1 - Input'!$M$143*'LS 1 - Input'!T143</f>
        <v>0</v>
      </c>
      <c r="J80" s="133">
        <f>'LS 1 - Input'!$M$143*'LS 1 - Input'!U143</f>
        <v>0</v>
      </c>
      <c r="K80" s="133">
        <f>'LS 1 - Input'!$M$143*'LS 1 - Input'!V143</f>
        <v>0</v>
      </c>
      <c r="L80" s="133">
        <f>'LS 1 - Input'!$M$143*'LS 1 - Input'!W143</f>
        <v>0</v>
      </c>
      <c r="M80" s="133">
        <f>'LS 1 - Input'!$M$143*'LS 1 - Input'!X143</f>
        <v>0</v>
      </c>
      <c r="N80" s="133">
        <f>'LS 1 - Input'!$M$143*'LS 1 - Input'!Y143</f>
        <v>0</v>
      </c>
      <c r="O80" s="133">
        <f>'LS 1 - Input'!$M$143*'LS 1 - Input'!Z143</f>
        <v>0</v>
      </c>
      <c r="P80" s="133">
        <f>'LS 1 - Input'!$M$143*'LS 1 - Input'!AA143</f>
        <v>0</v>
      </c>
      <c r="Q80" s="133">
        <f>'LS 1 - Input'!$M$143*'LS 1 - Input'!AB143</f>
        <v>0</v>
      </c>
      <c r="R80" s="4"/>
    </row>
    <row r="81" spans="1:18" ht="15" customHeight="1" x14ac:dyDescent="0.3">
      <c r="A81" s="4"/>
      <c r="B81" s="138"/>
      <c r="C81" s="138"/>
      <c r="D81" s="149" t="s">
        <v>168</v>
      </c>
      <c r="E81" s="144">
        <f t="shared" si="9"/>
        <v>0</v>
      </c>
      <c r="F81" s="133">
        <f>('LS 1 - Input'!$M$83*'LS 1 - Input'!Q83)+('LS 1 - Input'!$M$84*'LS 1 - Input'!Q84)+('LS 1 - Input'!$M$85*'LS 1 - Input'!Q85)+('LS 1 - Input'!$M$86*'LS 1 - Input'!Q86)+('LS 1 - Input'!$M$87*'LS 1 - Input'!Q87)+('LS 1 - Input'!$M$88*'LS 1 - Input'!Q88)+('LS 1 - Input'!$M$89*'LS 1 - Input'!Q89)+('LS 1 - Input'!$M$90*'LS 1 - Input'!Q90)</f>
        <v>0</v>
      </c>
      <c r="G81" s="133">
        <f>('LS 1 - Input'!$M$83*'LS 1 - Input'!R83)+('LS 1 - Input'!$M$84*'LS 1 - Input'!R84)+('LS 1 - Input'!$M$85*'LS 1 - Input'!R85)+('LS 1 - Input'!$M$86*'LS 1 - Input'!R86)+('LS 1 - Input'!$M$87*'LS 1 - Input'!R87)+('LS 1 - Input'!$M$88*'LS 1 - Input'!R88)+('LS 1 - Input'!$M$89*'LS 1 - Input'!R89)+('LS 1 - Input'!$M$90*'LS 1 - Input'!R90)</f>
        <v>0</v>
      </c>
      <c r="H81" s="133">
        <f>('LS 1 - Input'!$M$83*'LS 1 - Input'!S83)+('LS 1 - Input'!$M$84*'LS 1 - Input'!S84)+('LS 1 - Input'!$M$85*'LS 1 - Input'!S85)+('LS 1 - Input'!$M$86*'LS 1 - Input'!S86)+('LS 1 - Input'!$M$87*'LS 1 - Input'!S87)+('LS 1 - Input'!$M$88*'LS 1 - Input'!S88)+('LS 1 - Input'!$M$89*'LS 1 - Input'!S89)+('LS 1 - Input'!$M$90*'LS 1 - Input'!S90)</f>
        <v>0</v>
      </c>
      <c r="I81" s="133">
        <f>('LS 1 - Input'!$M$83*'LS 1 - Input'!T83)+('LS 1 - Input'!$M$84*'LS 1 - Input'!T84)+('LS 1 - Input'!$M$85*'LS 1 - Input'!T85)+('LS 1 - Input'!$M$86*'LS 1 - Input'!T86)+('LS 1 - Input'!$M$87*'LS 1 - Input'!T87)+('LS 1 - Input'!$M$88*'LS 1 - Input'!T88)+('LS 1 - Input'!$M$89*'LS 1 - Input'!T89)+('LS 1 - Input'!$M$90*'LS 1 - Input'!T90)</f>
        <v>0</v>
      </c>
      <c r="J81" s="133">
        <f>('LS 1 - Input'!$M$83*'LS 1 - Input'!U83)+('LS 1 - Input'!$M$84*'LS 1 - Input'!U84)+('LS 1 - Input'!$M$85*'LS 1 - Input'!U85)+('LS 1 - Input'!$M$86*'LS 1 - Input'!U86)+('LS 1 - Input'!$M$87*'LS 1 - Input'!U87)+('LS 1 - Input'!$M$88*'LS 1 - Input'!U88)+('LS 1 - Input'!$M$89*'LS 1 - Input'!U89)+('LS 1 - Input'!$M$90*'LS 1 - Input'!U90)</f>
        <v>0</v>
      </c>
      <c r="K81" s="133">
        <f>('LS 1 - Input'!$M$83*'LS 1 - Input'!V83)+('LS 1 - Input'!$M$84*'LS 1 - Input'!V84)+('LS 1 - Input'!$M$85*'LS 1 - Input'!V85)+('LS 1 - Input'!$M$86*'LS 1 - Input'!V86)+('LS 1 - Input'!$M$87*'LS 1 - Input'!V87)+('LS 1 - Input'!$M$88*'LS 1 - Input'!V88)+('LS 1 - Input'!$M$89*'LS 1 - Input'!V89)+('LS 1 - Input'!$M$90*'LS 1 - Input'!V90)</f>
        <v>0</v>
      </c>
      <c r="L81" s="133">
        <f>('LS 1 - Input'!$M$83*'LS 1 - Input'!W83)+('LS 1 - Input'!$M$84*'LS 1 - Input'!W84)+('LS 1 - Input'!$M$85*'LS 1 - Input'!W85)+('LS 1 - Input'!$M$86*'LS 1 - Input'!W86)+('LS 1 - Input'!$M$87*'LS 1 - Input'!W87)+('LS 1 - Input'!$M$88*'LS 1 - Input'!W88)+('LS 1 - Input'!$M$89*'LS 1 - Input'!W89)+('LS 1 - Input'!$M$90*'LS 1 - Input'!W90)</f>
        <v>0</v>
      </c>
      <c r="M81" s="133">
        <f>('LS 1 - Input'!$M$83*'LS 1 - Input'!X83)+('LS 1 - Input'!$M$84*'LS 1 - Input'!X84)+('LS 1 - Input'!$M$85*'LS 1 - Input'!X85)+('LS 1 - Input'!$M$86*'LS 1 - Input'!X86)+('LS 1 - Input'!$M$87*'LS 1 - Input'!X87)+('LS 1 - Input'!$M$88*'LS 1 - Input'!X88)+('LS 1 - Input'!$M$89*'LS 1 - Input'!X89)+('LS 1 - Input'!$M$90*'LS 1 - Input'!X90)</f>
        <v>0</v>
      </c>
      <c r="N81" s="133">
        <f>('LS 1 - Input'!$M$83*'LS 1 - Input'!Y83)+('LS 1 - Input'!$M$84*'LS 1 - Input'!Y84)+('LS 1 - Input'!$M$85*'LS 1 - Input'!Y85)+('LS 1 - Input'!$M$86*'LS 1 - Input'!Y86)+('LS 1 - Input'!$M$87*'LS 1 - Input'!Y87)+('LS 1 - Input'!$M$88*'LS 1 - Input'!Y88)+('LS 1 - Input'!$M$89*'LS 1 - Input'!Y89)+('LS 1 - Input'!$M$90*'LS 1 - Input'!Y90)</f>
        <v>0</v>
      </c>
      <c r="O81" s="133">
        <f>('LS 1 - Input'!$M$83*'LS 1 - Input'!Z83)+('LS 1 - Input'!$M$84*'LS 1 - Input'!Z84)+('LS 1 - Input'!$M$85*'LS 1 - Input'!Z85)+('LS 1 - Input'!$M$86*'LS 1 - Input'!Z86)+('LS 1 - Input'!$M$87*'LS 1 - Input'!Z87)+('LS 1 - Input'!$M$88*'LS 1 - Input'!Z88)+('LS 1 - Input'!$M$89*'LS 1 - Input'!Z89)+('LS 1 - Input'!$M$90*'LS 1 - Input'!Z90)</f>
        <v>0</v>
      </c>
      <c r="P81" s="133">
        <f>('LS 1 - Input'!$M$83*'LS 1 - Input'!AA83)+('LS 1 - Input'!$M$84*'LS 1 - Input'!AA84)+('LS 1 - Input'!$M$85*'LS 1 - Input'!AA85)+('LS 1 - Input'!$M$86*'LS 1 - Input'!AA86)+('LS 1 - Input'!$M$87*'LS 1 - Input'!AA87)+('LS 1 - Input'!$M$88*'LS 1 - Input'!AA88)+('LS 1 - Input'!$M$89*'LS 1 - Input'!AA89)+('LS 1 - Input'!$M$90*'LS 1 - Input'!AA90)</f>
        <v>0</v>
      </c>
      <c r="Q81" s="133">
        <f>('LS 1 - Input'!$M$83*'LS 1 - Input'!AB83)+('LS 1 - Input'!$M$84*'LS 1 - Input'!AB84)+('LS 1 - Input'!$M$85*'LS 1 - Input'!AB85)+('LS 1 - Input'!$M$86*'LS 1 - Input'!AB86)+('LS 1 - Input'!$M$87*'LS 1 - Input'!AB87)+('LS 1 - Input'!$M$88*'LS 1 - Input'!AB88)+('LS 1 - Input'!$M$89*'LS 1 - Input'!AB89)+('LS 1 - Input'!$M$90*'LS 1 - Input'!AB90)</f>
        <v>0</v>
      </c>
      <c r="R81" s="4"/>
    </row>
    <row r="82" spans="1:18" ht="15" customHeight="1" x14ac:dyDescent="0.3">
      <c r="A82" s="4"/>
      <c r="B82" s="138"/>
      <c r="C82" s="138"/>
      <c r="D82" s="149" t="s">
        <v>441</v>
      </c>
      <c r="E82" s="144">
        <f t="shared" si="9"/>
        <v>0</v>
      </c>
      <c r="F82" s="133">
        <f>('LS 1 - Input'!$M$71*'LS 1 - Input'!Q71)</f>
        <v>0</v>
      </c>
      <c r="G82" s="133">
        <f>('LS 1 - Input'!$M$71*'LS 1 - Input'!R71)</f>
        <v>0</v>
      </c>
      <c r="H82" s="133">
        <f>('LS 1 - Input'!$M$71*'LS 1 - Input'!S71)</f>
        <v>0</v>
      </c>
      <c r="I82" s="133">
        <f>('LS 1 - Input'!$M$71*'LS 1 - Input'!T71)</f>
        <v>0</v>
      </c>
      <c r="J82" s="133">
        <f>('LS 1 - Input'!$M$71*'LS 1 - Input'!U71)</f>
        <v>0</v>
      </c>
      <c r="K82" s="133">
        <f>('LS 1 - Input'!$M$71*'LS 1 - Input'!V71)</f>
        <v>0</v>
      </c>
      <c r="L82" s="133">
        <f>('LS 1 - Input'!$M$71*'LS 1 - Input'!W71)</f>
        <v>0</v>
      </c>
      <c r="M82" s="133">
        <f>('LS 1 - Input'!$M$71*'LS 1 - Input'!X71)</f>
        <v>0</v>
      </c>
      <c r="N82" s="133">
        <f>('LS 1 - Input'!$M$71*'LS 1 - Input'!Y71)</f>
        <v>0</v>
      </c>
      <c r="O82" s="133">
        <f>('LS 1 - Input'!$M$71*'LS 1 - Input'!Z71)</f>
        <v>0</v>
      </c>
      <c r="P82" s="133">
        <f>('LS 1 - Input'!$M$71*'LS 1 - Input'!AA71)</f>
        <v>0</v>
      </c>
      <c r="Q82" s="133">
        <f>('LS 1 - Input'!$M$71*'LS 1 - Input'!AB71)</f>
        <v>0</v>
      </c>
      <c r="R82" s="4"/>
    </row>
    <row r="83" spans="1:18" ht="15" customHeight="1" x14ac:dyDescent="0.3">
      <c r="A83" s="4"/>
      <c r="B83" s="138"/>
      <c r="C83" s="138"/>
      <c r="D83" s="149" t="s">
        <v>448</v>
      </c>
      <c r="E83" s="144">
        <f t="shared" si="9"/>
        <v>0</v>
      </c>
      <c r="F83" s="133">
        <f>('LS 1 - Input'!$M$73*'LS 1 - Input'!Q73)+('LS 1 - Input'!$M$74*'LS 1 - Input'!Q74)+('LS 1 - Input'!$M$75*'LS 1 - Input'!Q75)</f>
        <v>0</v>
      </c>
      <c r="G83" s="133">
        <f>('LS 1 - Input'!$M$73*'LS 1 - Input'!R73)+('LS 1 - Input'!$M$74*'LS 1 - Input'!R74)+('LS 1 - Input'!$M$75*'LS 1 - Input'!R75)</f>
        <v>0</v>
      </c>
      <c r="H83" s="133">
        <f>('LS 1 - Input'!$M$73*'LS 1 - Input'!S73)+('LS 1 - Input'!$M$74*'LS 1 - Input'!S74)+('LS 1 - Input'!$M$75*'LS 1 - Input'!S75)</f>
        <v>0</v>
      </c>
      <c r="I83" s="133">
        <f>('LS 1 - Input'!$M$73*'LS 1 - Input'!T73)+('LS 1 - Input'!$M$74*'LS 1 - Input'!T74)+('LS 1 - Input'!$M$75*'LS 1 - Input'!T75)</f>
        <v>0</v>
      </c>
      <c r="J83" s="133">
        <f>('LS 1 - Input'!$M$73*'LS 1 - Input'!U73)+('LS 1 - Input'!$M$74*'LS 1 - Input'!U74)+('LS 1 - Input'!$M$75*'LS 1 - Input'!U75)</f>
        <v>0</v>
      </c>
      <c r="K83" s="133">
        <f>('LS 1 - Input'!$M$73*'LS 1 - Input'!V73)+('LS 1 - Input'!$M$74*'LS 1 - Input'!V74)+('LS 1 - Input'!$M$75*'LS 1 - Input'!V75)</f>
        <v>0</v>
      </c>
      <c r="L83" s="133">
        <f>('LS 1 - Input'!$M$73*'LS 1 - Input'!W73)+('LS 1 - Input'!$M$74*'LS 1 - Input'!W74)+('LS 1 - Input'!$M$75*'LS 1 - Input'!W75)</f>
        <v>0</v>
      </c>
      <c r="M83" s="133">
        <f>('LS 1 - Input'!$M$73*'LS 1 - Input'!X73)+('LS 1 - Input'!$M$74*'LS 1 - Input'!X74)+('LS 1 - Input'!$M$75*'LS 1 - Input'!X75)</f>
        <v>0</v>
      </c>
      <c r="N83" s="133">
        <f>('LS 1 - Input'!$M$73*'LS 1 - Input'!Y73)+('LS 1 - Input'!$M$74*'LS 1 - Input'!Y74)+('LS 1 - Input'!$M$75*'LS 1 - Input'!Y75)</f>
        <v>0</v>
      </c>
      <c r="O83" s="133">
        <f>('LS 1 - Input'!$M$73*'LS 1 - Input'!Z73)+('LS 1 - Input'!$M$74*'LS 1 - Input'!Z74)+('LS 1 - Input'!$M$75*'LS 1 - Input'!Z75)</f>
        <v>0</v>
      </c>
      <c r="P83" s="133">
        <f>('LS 1 - Input'!$M$73*'LS 1 - Input'!AA73)+('LS 1 - Input'!$M$74*'LS 1 - Input'!AA74)+('LS 1 - Input'!$M$75*'LS 1 - Input'!AA75)</f>
        <v>0</v>
      </c>
      <c r="Q83" s="133">
        <f>('LS 1 - Input'!$M$73*'LS 1 - Input'!AB73)+('LS 1 - Input'!$M$74*'LS 1 - Input'!AB74)+('LS 1 - Input'!$M$75*'LS 1 - Input'!AB75)</f>
        <v>0</v>
      </c>
      <c r="R83" s="4"/>
    </row>
    <row r="84" spans="1:18" ht="15" customHeight="1" x14ac:dyDescent="0.3">
      <c r="A84" s="4"/>
      <c r="B84" s="138"/>
      <c r="C84" s="138"/>
      <c r="D84" s="1" t="s">
        <v>449</v>
      </c>
      <c r="E84" s="144">
        <f t="shared" si="9"/>
        <v>0</v>
      </c>
      <c r="F84" s="133">
        <f>('LS 1 - Input'!$M$109*'LS 1 - Input'!Q109)+('LS 1 - Input'!$M$110*'LS 1 - Input'!Q110)+('LS 1 - Input'!$M$111*'LS 1 - Input'!Q111)+('LS 1 - Input'!$M$112*'LS 1 - Input'!Q112)+('LS 1 - Input'!$M$113*'LS 1 - Input'!Q113)</f>
        <v>0</v>
      </c>
      <c r="G84" s="133">
        <f>('LS 1 - Input'!$M$109*'LS 1 - Input'!R109)+('LS 1 - Input'!$M$110*'LS 1 - Input'!R110)+('LS 1 - Input'!$M$111*'LS 1 - Input'!R111)+('LS 1 - Input'!$M$112*'LS 1 - Input'!R112)+('LS 1 - Input'!$M$113*'LS 1 - Input'!R113)</f>
        <v>0</v>
      </c>
      <c r="H84" s="133">
        <f>('LS 1 - Input'!$M$109*'LS 1 - Input'!S109)+('LS 1 - Input'!$M$110*'LS 1 - Input'!S110)+('LS 1 - Input'!$M$111*'LS 1 - Input'!S111)+('LS 1 - Input'!$M$112*'LS 1 - Input'!S112)+('LS 1 - Input'!$M$113*'LS 1 - Input'!S113)</f>
        <v>0</v>
      </c>
      <c r="I84" s="133">
        <f>('LS 1 - Input'!$M$109*'LS 1 - Input'!T109)+('LS 1 - Input'!$M$110*'LS 1 - Input'!T110)+('LS 1 - Input'!$M$111*'LS 1 - Input'!T111)+('LS 1 - Input'!$M$112*'LS 1 - Input'!T112)+('LS 1 - Input'!$M$113*'LS 1 - Input'!T113)</f>
        <v>0</v>
      </c>
      <c r="J84" s="133">
        <f>('LS 1 - Input'!$M$109*'LS 1 - Input'!U109)+('LS 1 - Input'!$M$110*'LS 1 - Input'!U110)+('LS 1 - Input'!$M$111*'LS 1 - Input'!U111)+('LS 1 - Input'!$M$112*'LS 1 - Input'!U112)+('LS 1 - Input'!$M$113*'LS 1 - Input'!U113)</f>
        <v>0</v>
      </c>
      <c r="K84" s="133">
        <f>('LS 1 - Input'!$M$109*'LS 1 - Input'!V109)+('LS 1 - Input'!$M$110*'LS 1 - Input'!V110)+('LS 1 - Input'!$M$111*'LS 1 - Input'!V111)+('LS 1 - Input'!$M$112*'LS 1 - Input'!V112)+('LS 1 - Input'!$M$113*'LS 1 - Input'!V113)</f>
        <v>0</v>
      </c>
      <c r="L84" s="133">
        <f>('LS 1 - Input'!$M$109*'LS 1 - Input'!W109)+('LS 1 - Input'!$M$110*'LS 1 - Input'!W110)+('LS 1 - Input'!$M$111*'LS 1 - Input'!W111)+('LS 1 - Input'!$M$112*'LS 1 - Input'!W112)+('LS 1 - Input'!$M$113*'LS 1 - Input'!W113)</f>
        <v>0</v>
      </c>
      <c r="M84" s="133">
        <f>('LS 1 - Input'!$M$109*'LS 1 - Input'!X109)+('LS 1 - Input'!$M$110*'LS 1 - Input'!X110)+('LS 1 - Input'!$M$111*'LS 1 - Input'!X111)+('LS 1 - Input'!$M$112*'LS 1 - Input'!X112)+('LS 1 - Input'!$M$113*'LS 1 - Input'!X113)</f>
        <v>0</v>
      </c>
      <c r="N84" s="133">
        <f>('LS 1 - Input'!$M$109*'LS 1 - Input'!Y109)+('LS 1 - Input'!$M$110*'LS 1 - Input'!Y110)+('LS 1 - Input'!$M$111*'LS 1 - Input'!Y111)+('LS 1 - Input'!$M$112*'LS 1 - Input'!Y112)+('LS 1 - Input'!$M$113*'LS 1 - Input'!Y113)</f>
        <v>0</v>
      </c>
      <c r="O84" s="133">
        <f>('LS 1 - Input'!$M$109*'LS 1 - Input'!Z109)+('LS 1 - Input'!$M$110*'LS 1 - Input'!Z110)+('LS 1 - Input'!$M$111*'LS 1 - Input'!Z111)+('LS 1 - Input'!$M$112*'LS 1 - Input'!Z112)+('LS 1 - Input'!$M$113*'LS 1 - Input'!Z113)</f>
        <v>0</v>
      </c>
      <c r="P84" s="133">
        <f>('LS 1 - Input'!$M$109*'LS 1 - Input'!AA109)+('LS 1 - Input'!$M$110*'LS 1 - Input'!AA110)+('LS 1 - Input'!$M$111*'LS 1 - Input'!AA111)+('LS 1 - Input'!$M$112*'LS 1 - Input'!AA112)+('LS 1 - Input'!$M$113*'LS 1 - Input'!AA113)</f>
        <v>0</v>
      </c>
      <c r="Q84" s="133">
        <f>('LS 1 - Input'!$M$109*'LS 1 - Input'!AB109)+('LS 1 - Input'!$M$110*'LS 1 - Input'!AB110)+('LS 1 - Input'!$M$111*'LS 1 - Input'!AB111)+('LS 1 - Input'!$M$112*'LS 1 - Input'!AB112)+('LS 1 - Input'!$M$113*'LS 1 - Input'!AB113)</f>
        <v>0</v>
      </c>
      <c r="R84" s="4"/>
    </row>
    <row r="85" spans="1:18" ht="15" customHeight="1" x14ac:dyDescent="0.3">
      <c r="C85" s="2" t="s">
        <v>450</v>
      </c>
      <c r="E85" s="164"/>
      <c r="F85" s="164"/>
      <c r="G85" s="164"/>
      <c r="H85" s="164"/>
      <c r="I85" s="164"/>
      <c r="J85" s="164"/>
      <c r="K85" s="164"/>
      <c r="L85" s="164"/>
      <c r="M85" s="164"/>
      <c r="N85" s="164"/>
      <c r="O85" s="164"/>
      <c r="P85" s="164"/>
      <c r="Q85" s="164"/>
      <c r="R85" s="4"/>
    </row>
    <row r="86" spans="1:18" ht="15" customHeight="1" x14ac:dyDescent="0.3">
      <c r="D86" s="1" t="s">
        <v>451</v>
      </c>
      <c r="E86" s="144">
        <f t="shared" si="9"/>
        <v>0</v>
      </c>
      <c r="F86" s="164">
        <f>(Overhead!$E$48*Overhead!U48)+(Overhead!$E$49*Overhead!U49)+(Overhead!$E$50*Overhead!U50)+(Overhead!$E$51*Overhead!U51)+(Overhead!$E$52*Overhead!U52)+(Overhead!$E$53*Overhead!U53)</f>
        <v>0</v>
      </c>
      <c r="G86" s="164">
        <f>(Overhead!$E$48*Overhead!V48)+(Overhead!$E$49*Overhead!V49)+(Overhead!$E$50*Overhead!V50)+(Overhead!$E$51*Overhead!V51)+(Overhead!$E$52*Overhead!V52)+(Overhead!$E$53*Overhead!V53)</f>
        <v>0</v>
      </c>
      <c r="H86" s="164">
        <f>(Overhead!$E$48*Overhead!W48)+(Overhead!$E$49*Overhead!W49)+(Overhead!$E$50*Overhead!W50)+(Overhead!$E$51*Overhead!W51)+(Overhead!$E$52*Overhead!W52)+(Overhead!$E$53*Overhead!W53)</f>
        <v>0</v>
      </c>
      <c r="I86" s="164">
        <f>(Overhead!$E$48*Overhead!X48)+(Overhead!$E$49*Overhead!X49)+(Overhead!$E$50*Overhead!X50)+(Overhead!$E$51*Overhead!X51)+(Overhead!$E$52*Overhead!X52)+(Overhead!$E$53*Overhead!X53)</f>
        <v>0</v>
      </c>
      <c r="J86" s="164">
        <f>(Overhead!$E$48*Overhead!Y48)+(Overhead!$E$49*Overhead!Y49)+(Overhead!$E$50*Overhead!Y50)+(Overhead!$E$51*Overhead!Y51)+(Overhead!$E$52*Overhead!Y52)+(Overhead!$E$53*Overhead!Y53)</f>
        <v>0</v>
      </c>
      <c r="K86" s="164">
        <f>(Overhead!$E$48*Overhead!Z48)+(Overhead!$E$49*Overhead!Z49)+(Overhead!$E$50*Overhead!Z50)+(Overhead!$E$51*Overhead!Z51)+(Overhead!$E$52*Overhead!Z52)+(Overhead!$E$53*Overhead!Z53)</f>
        <v>0</v>
      </c>
      <c r="L86" s="164">
        <f>(Overhead!$E$48*Overhead!AA48)+(Overhead!$E$49*Overhead!AA49)+(Overhead!$E$50*Overhead!AA50)+(Overhead!$E$51*Overhead!AA51)+(Overhead!$E$52*Overhead!AA52)+(Overhead!$E$53*Overhead!AA53)</f>
        <v>0</v>
      </c>
      <c r="M86" s="164">
        <f>(Overhead!$E$48*Overhead!AB48)+(Overhead!$E$49*Overhead!AB49)+(Overhead!$E$50*Overhead!AB50)+(Overhead!$E$51*Overhead!AB51)+(Overhead!$E$52*Overhead!AB52)+(Overhead!$E$53*Overhead!AB53)</f>
        <v>0</v>
      </c>
      <c r="N86" s="164">
        <f>(Overhead!$E$48*Overhead!AC48)+(Overhead!$E$49*Overhead!AC49)+(Overhead!$E$50*Overhead!AC50)+(Overhead!$E$51*Overhead!AC51)+(Overhead!$E$52*Overhead!AC52)+(Overhead!$E$53*Overhead!AC53)</f>
        <v>0</v>
      </c>
      <c r="O86" s="164">
        <f>(Overhead!$E$48*Overhead!AD48)+(Overhead!$E$49*Overhead!AD49)+(Overhead!$E$50*Overhead!AD50)+(Overhead!$E$51*Overhead!AD51)+(Overhead!$E$52*Overhead!AD52)+(Overhead!$E$53*Overhead!AD53)</f>
        <v>0</v>
      </c>
      <c r="P86" s="164">
        <f>(Overhead!$E$48*Overhead!AE48)+(Overhead!$E$49*Overhead!AE49)+(Overhead!$E$50*Overhead!AE50)+(Overhead!$E$51*Overhead!AE51)+(Overhead!$E$52*Overhead!AE52)+(Overhead!$E$53*Overhead!AE53)</f>
        <v>0</v>
      </c>
      <c r="Q86" s="164">
        <f>(Overhead!$E$48*Overhead!AF48)+(Overhead!$E$49*Overhead!AF49)+(Overhead!$E$50*Overhead!AF50)+(Overhead!$E$51*Overhead!AF51)+(Overhead!$E$52*Overhead!AF52)+(Overhead!$E$53*Overhead!AF53)</f>
        <v>0</v>
      </c>
      <c r="R86" s="4"/>
    </row>
    <row r="87" spans="1:18" ht="15" customHeight="1" x14ac:dyDescent="0.3">
      <c r="A87" s="4"/>
      <c r="B87" s="138"/>
      <c r="C87" s="138"/>
      <c r="D87" s="149" t="s">
        <v>452</v>
      </c>
      <c r="E87" s="144">
        <f t="shared" si="9"/>
        <v>0</v>
      </c>
      <c r="F87" s="133">
        <f>ROUNDUP(F86*Overhead!$Q$57,0)</f>
        <v>0</v>
      </c>
      <c r="G87" s="133">
        <f>ROUNDUP(G86*Overhead!$Q$57,0)</f>
        <v>0</v>
      </c>
      <c r="H87" s="133">
        <f>ROUNDUP(H86*Overhead!$Q$57,0)</f>
        <v>0</v>
      </c>
      <c r="I87" s="133">
        <f>ROUNDUP(I86*Overhead!$Q$57,0)</f>
        <v>0</v>
      </c>
      <c r="J87" s="133">
        <f>ROUNDUP(J86*Overhead!$Q$57,0)</f>
        <v>0</v>
      </c>
      <c r="K87" s="133">
        <f>ROUNDUP(K86*Overhead!$Q$57,0)</f>
        <v>0</v>
      </c>
      <c r="L87" s="133">
        <f>ROUNDUP(L86*Overhead!$Q$57,0)</f>
        <v>0</v>
      </c>
      <c r="M87" s="133">
        <f>ROUNDUP(M86*Overhead!$Q$57,0)</f>
        <v>0</v>
      </c>
      <c r="N87" s="133">
        <f>ROUNDUP(N86*Overhead!$Q$57,0)</f>
        <v>0</v>
      </c>
      <c r="O87" s="133">
        <f>ROUNDUP(O86*Overhead!$Q$57,0)</f>
        <v>0</v>
      </c>
      <c r="P87" s="133">
        <f>ROUNDUP(P86*Overhead!$Q$57,0)</f>
        <v>0</v>
      </c>
      <c r="Q87" s="133">
        <f>ROUNDUP(Q86*Overhead!$Q$57,0)</f>
        <v>0</v>
      </c>
      <c r="R87" s="4"/>
    </row>
    <row r="88" spans="1:18" ht="15" customHeight="1" x14ac:dyDescent="0.3">
      <c r="A88" s="4"/>
      <c r="B88" s="138"/>
      <c r="C88" s="138"/>
      <c r="D88" s="149" t="s">
        <v>453</v>
      </c>
      <c r="E88" s="144">
        <f t="shared" si="9"/>
        <v>0</v>
      </c>
      <c r="F88" s="133">
        <f>F86*Overhead!$Q$58</f>
        <v>0</v>
      </c>
      <c r="G88" s="133">
        <f>G86*Overhead!$Q$58</f>
        <v>0</v>
      </c>
      <c r="H88" s="133">
        <f>H86*Overhead!$Q$58</f>
        <v>0</v>
      </c>
      <c r="I88" s="133">
        <f>I86*Overhead!$Q$58</f>
        <v>0</v>
      </c>
      <c r="J88" s="133">
        <f>J86*Overhead!$Q$58</f>
        <v>0</v>
      </c>
      <c r="K88" s="133">
        <f>K86*Overhead!$Q$58</f>
        <v>0</v>
      </c>
      <c r="L88" s="133">
        <f>L86*Overhead!$Q$58</f>
        <v>0</v>
      </c>
      <c r="M88" s="133">
        <f>M86*Overhead!$Q$58</f>
        <v>0</v>
      </c>
      <c r="N88" s="133">
        <f>N86*Overhead!$Q$58</f>
        <v>0</v>
      </c>
      <c r="O88" s="133">
        <f>O86*Overhead!$Q$58</f>
        <v>0</v>
      </c>
      <c r="P88" s="133">
        <f>P86*Overhead!$Q$58</f>
        <v>0</v>
      </c>
      <c r="Q88" s="133">
        <f>Q86*Overhead!$Q$58</f>
        <v>0</v>
      </c>
      <c r="R88" s="4"/>
    </row>
    <row r="89" spans="1:18" ht="15" customHeight="1" x14ac:dyDescent="0.3">
      <c r="A89" s="4"/>
      <c r="B89" s="4"/>
      <c r="C89" s="138"/>
      <c r="D89" s="4" t="s">
        <v>172</v>
      </c>
      <c r="E89" s="144">
        <f t="shared" si="9"/>
        <v>0</v>
      </c>
      <c r="F89" s="133">
        <f>Overhead!$O$83*Overhead!U83</f>
        <v>0</v>
      </c>
      <c r="G89" s="133">
        <f>Overhead!$O$83*Overhead!V83</f>
        <v>0</v>
      </c>
      <c r="H89" s="133">
        <f>Overhead!$O$83*Overhead!W83</f>
        <v>0</v>
      </c>
      <c r="I89" s="133">
        <f>Overhead!$O$83*Overhead!X83</f>
        <v>0</v>
      </c>
      <c r="J89" s="133">
        <f>Overhead!$O$83*Overhead!Y83</f>
        <v>0</v>
      </c>
      <c r="K89" s="133">
        <f>Overhead!$O$83*Overhead!Z83</f>
        <v>0</v>
      </c>
      <c r="L89" s="133">
        <f>Overhead!$O$83*Overhead!AA83</f>
        <v>0</v>
      </c>
      <c r="M89" s="133">
        <f>Overhead!$O$83*Overhead!AB83</f>
        <v>0</v>
      </c>
      <c r="N89" s="133">
        <f>Overhead!$O$83*Overhead!AC83</f>
        <v>0</v>
      </c>
      <c r="O89" s="133">
        <f>Overhead!$O$83*Overhead!AD83</f>
        <v>0</v>
      </c>
      <c r="P89" s="133">
        <f>Overhead!$O$83*Overhead!AE83</f>
        <v>0</v>
      </c>
      <c r="Q89" s="133">
        <f>Overhead!$O$83*Overhead!AF83</f>
        <v>0</v>
      </c>
      <c r="R89" s="4"/>
    </row>
    <row r="90" spans="1:18" ht="15" customHeight="1" x14ac:dyDescent="0.3">
      <c r="A90" s="4"/>
      <c r="B90" s="4"/>
      <c r="C90" s="138"/>
      <c r="D90" s="4" t="s">
        <v>171</v>
      </c>
      <c r="E90" s="144">
        <f t="shared" si="9"/>
        <v>0</v>
      </c>
      <c r="F90" s="133">
        <f>Overhead!$E67*Overhead!U67</f>
        <v>0</v>
      </c>
      <c r="G90" s="133">
        <f>Overhead!$E67*Overhead!V67</f>
        <v>0</v>
      </c>
      <c r="H90" s="133">
        <f>Overhead!$E67*Overhead!W67</f>
        <v>0</v>
      </c>
      <c r="I90" s="133">
        <f>Overhead!$E67*Overhead!X67</f>
        <v>0</v>
      </c>
      <c r="J90" s="133">
        <f>Overhead!$E67*Overhead!Y67</f>
        <v>0</v>
      </c>
      <c r="K90" s="133">
        <f>Overhead!$E67*Overhead!Z67</f>
        <v>0</v>
      </c>
      <c r="L90" s="133">
        <f>Overhead!$E67*Overhead!AA67</f>
        <v>0</v>
      </c>
      <c r="M90" s="133">
        <f>Overhead!$E67*Overhead!AB67</f>
        <v>0</v>
      </c>
      <c r="N90" s="133">
        <f>Overhead!$E67*Overhead!AC67</f>
        <v>0</v>
      </c>
      <c r="O90" s="133">
        <f>Overhead!$E67*Overhead!AD67</f>
        <v>0</v>
      </c>
      <c r="P90" s="133">
        <f>Overhead!$E67*Overhead!AE67</f>
        <v>0</v>
      </c>
      <c r="Q90" s="133">
        <f>Overhead!$E67*Overhead!AF67</f>
        <v>0</v>
      </c>
      <c r="R90" s="4"/>
    </row>
    <row r="91" spans="1:18" ht="15" customHeight="1" x14ac:dyDescent="0.3">
      <c r="A91" s="4"/>
      <c r="B91" s="4"/>
      <c r="C91" s="138"/>
      <c r="D91" s="4" t="s">
        <v>455</v>
      </c>
      <c r="E91" s="144">
        <f t="shared" si="9"/>
        <v>0</v>
      </c>
      <c r="F91" s="133">
        <f>Overhead!$E68*Overhead!U68</f>
        <v>0</v>
      </c>
      <c r="G91" s="133">
        <f>Overhead!$E68*Overhead!V68</f>
        <v>0</v>
      </c>
      <c r="H91" s="133">
        <f>Overhead!$E68*Overhead!W68</f>
        <v>0</v>
      </c>
      <c r="I91" s="133">
        <f>Overhead!$E68*Overhead!X68</f>
        <v>0</v>
      </c>
      <c r="J91" s="133">
        <f>Overhead!$E68*Overhead!Y68</f>
        <v>0</v>
      </c>
      <c r="K91" s="133">
        <f>Overhead!$E68*Overhead!Z68</f>
        <v>0</v>
      </c>
      <c r="L91" s="133">
        <f>Overhead!$E68*Overhead!AA68</f>
        <v>0</v>
      </c>
      <c r="M91" s="133">
        <f>Overhead!$E68*Overhead!AB68</f>
        <v>0</v>
      </c>
      <c r="N91" s="133">
        <f>Overhead!$E68*Overhead!AC68</f>
        <v>0</v>
      </c>
      <c r="O91" s="133">
        <f>Overhead!$E68*Overhead!AD68</f>
        <v>0</v>
      </c>
      <c r="P91" s="133">
        <f>Overhead!$E68*Overhead!AE68</f>
        <v>0</v>
      </c>
      <c r="Q91" s="133">
        <f>Overhead!$E68*Overhead!AF68</f>
        <v>0</v>
      </c>
      <c r="R91" s="4"/>
    </row>
    <row r="92" spans="1:18" ht="15" customHeight="1" x14ac:dyDescent="0.3">
      <c r="A92" s="4"/>
      <c r="B92" s="4"/>
      <c r="C92" s="138"/>
      <c r="D92" s="4" t="s">
        <v>461</v>
      </c>
      <c r="E92" s="144">
        <f t="shared" si="9"/>
        <v>0</v>
      </c>
      <c r="F92" s="133">
        <f>Overhead!$E$69*Overhead!U69</f>
        <v>0</v>
      </c>
      <c r="G92" s="133">
        <f>Overhead!$E$69*Overhead!V69</f>
        <v>0</v>
      </c>
      <c r="H92" s="133">
        <f>Overhead!$E$69*Overhead!W69</f>
        <v>0</v>
      </c>
      <c r="I92" s="133">
        <f>Overhead!$E$69*Overhead!X69</f>
        <v>0</v>
      </c>
      <c r="J92" s="133">
        <f>Overhead!$E$69*Overhead!Y69</f>
        <v>0</v>
      </c>
      <c r="K92" s="133">
        <f>Overhead!$E$69*Overhead!Z69</f>
        <v>0</v>
      </c>
      <c r="L92" s="133">
        <f>Overhead!$E$69*Overhead!AA69</f>
        <v>0</v>
      </c>
      <c r="M92" s="133">
        <f>Overhead!$E$69*Overhead!AB69</f>
        <v>0</v>
      </c>
      <c r="N92" s="133">
        <f>Overhead!$E$69*Overhead!AC69</f>
        <v>0</v>
      </c>
      <c r="O92" s="133">
        <f>Overhead!$E$69*Overhead!AD69</f>
        <v>0</v>
      </c>
      <c r="P92" s="133">
        <f>Overhead!$E$69*Overhead!AE69</f>
        <v>0</v>
      </c>
      <c r="Q92" s="133">
        <f>Overhead!$E$69*Overhead!AF69</f>
        <v>0</v>
      </c>
      <c r="R92" s="4"/>
    </row>
    <row r="93" spans="1:18" ht="15" customHeight="1" x14ac:dyDescent="0.3">
      <c r="A93" s="4"/>
      <c r="B93" s="4"/>
      <c r="C93" s="138"/>
      <c r="D93" s="149" t="s">
        <v>543</v>
      </c>
      <c r="E93" s="144">
        <f>SUM(F93:Q93)</f>
        <v>0</v>
      </c>
      <c r="F93" s="133">
        <f>(Overhead!$E70*Overhead!U70)</f>
        <v>0</v>
      </c>
      <c r="G93" s="133">
        <f>(Overhead!$E70*Overhead!V70)</f>
        <v>0</v>
      </c>
      <c r="H93" s="133">
        <f>(Overhead!$E70*Overhead!W70)</f>
        <v>0</v>
      </c>
      <c r="I93" s="133">
        <f>(Overhead!$E70*Overhead!X70)</f>
        <v>0</v>
      </c>
      <c r="J93" s="133">
        <f>(Overhead!$E70*Overhead!Y70)</f>
        <v>0</v>
      </c>
      <c r="K93" s="133">
        <f>(Overhead!$E70*Overhead!Z70)</f>
        <v>0</v>
      </c>
      <c r="L93" s="133">
        <f>(Overhead!$E70*Overhead!AA70)</f>
        <v>0</v>
      </c>
      <c r="M93" s="133">
        <f>(Overhead!$E70*Overhead!AB70)</f>
        <v>0</v>
      </c>
      <c r="N93" s="133">
        <f>(Overhead!$E70*Overhead!AC70)</f>
        <v>0</v>
      </c>
      <c r="O93" s="133">
        <f>(Overhead!$E70*Overhead!AD70)</f>
        <v>0</v>
      </c>
      <c r="P93" s="133">
        <f>(Overhead!$E70*Overhead!AE70)</f>
        <v>0</v>
      </c>
      <c r="Q93" s="133">
        <f>(Overhead!$E70*Overhead!AF70)</f>
        <v>0</v>
      </c>
      <c r="R93" s="4"/>
    </row>
    <row r="94" spans="1:18" ht="15" customHeight="1" x14ac:dyDescent="0.3">
      <c r="A94" s="4"/>
      <c r="B94" s="4"/>
      <c r="C94" s="138"/>
      <c r="D94" s="4" t="s">
        <v>457</v>
      </c>
      <c r="E94" s="144">
        <f t="shared" si="9"/>
        <v>0</v>
      </c>
      <c r="F94" s="133">
        <f>Overhead!$O$85*Overhead!U85</f>
        <v>0</v>
      </c>
      <c r="G94" s="133">
        <f>Overhead!$O$85*Overhead!V85</f>
        <v>0</v>
      </c>
      <c r="H94" s="133">
        <f>Overhead!$O$85*Overhead!W85</f>
        <v>0</v>
      </c>
      <c r="I94" s="133">
        <f>Overhead!$O$85*Overhead!X85</f>
        <v>0</v>
      </c>
      <c r="J94" s="133">
        <f>Overhead!$O$85*Overhead!Y85</f>
        <v>0</v>
      </c>
      <c r="K94" s="133">
        <f>Overhead!$O$85*Overhead!Z85</f>
        <v>0</v>
      </c>
      <c r="L94" s="133">
        <f>Overhead!$O$85*Overhead!AA85</f>
        <v>0</v>
      </c>
      <c r="M94" s="133">
        <f>Overhead!$O$85*Overhead!AB85</f>
        <v>0</v>
      </c>
      <c r="N94" s="133">
        <f>Overhead!$O$85*Overhead!AC85</f>
        <v>0</v>
      </c>
      <c r="O94" s="133">
        <f>Overhead!$O$85*Overhead!AD85</f>
        <v>0</v>
      </c>
      <c r="P94" s="133">
        <f>Overhead!$O$85*Overhead!AE85</f>
        <v>0</v>
      </c>
      <c r="Q94" s="133">
        <f>Overhead!$O$85*Overhead!AF85</f>
        <v>0</v>
      </c>
      <c r="R94" s="4"/>
    </row>
    <row r="95" spans="1:18" ht="15" customHeight="1" x14ac:dyDescent="0.3">
      <c r="A95" s="4"/>
      <c r="B95" s="4"/>
      <c r="C95" s="138"/>
      <c r="D95" s="4" t="s">
        <v>458</v>
      </c>
      <c r="E95" s="144">
        <f t="shared" si="9"/>
        <v>0</v>
      </c>
      <c r="F95" s="133">
        <f>Overhead!$O$84*Overhead!U84</f>
        <v>0</v>
      </c>
      <c r="G95" s="133">
        <f>Overhead!$O$84*Overhead!V84</f>
        <v>0</v>
      </c>
      <c r="H95" s="133">
        <f>Overhead!$O$84*Overhead!W84</f>
        <v>0</v>
      </c>
      <c r="I95" s="133">
        <f>Overhead!$O$84*Overhead!X84</f>
        <v>0</v>
      </c>
      <c r="J95" s="133">
        <f>Overhead!$O$84*Overhead!Y84</f>
        <v>0</v>
      </c>
      <c r="K95" s="133">
        <f>Overhead!$O$84*Overhead!Z84</f>
        <v>0</v>
      </c>
      <c r="L95" s="133">
        <f>Overhead!$O$84*Overhead!AA84</f>
        <v>0</v>
      </c>
      <c r="M95" s="133">
        <f>Overhead!$O$84*Overhead!AB84</f>
        <v>0</v>
      </c>
      <c r="N95" s="133">
        <f>Overhead!$O$84*Overhead!AC84</f>
        <v>0</v>
      </c>
      <c r="O95" s="133">
        <f>Overhead!$O$84*Overhead!AD84</f>
        <v>0</v>
      </c>
      <c r="P95" s="133">
        <f>Overhead!$O$84*Overhead!AE84</f>
        <v>0</v>
      </c>
      <c r="Q95" s="133">
        <f>Overhead!$O$84*Overhead!AF84</f>
        <v>0</v>
      </c>
      <c r="R95" s="4"/>
    </row>
    <row r="96" spans="1:18" ht="15" customHeight="1" x14ac:dyDescent="0.3">
      <c r="A96" s="4"/>
      <c r="B96" s="4"/>
      <c r="C96" s="138"/>
      <c r="D96" s="4" t="s">
        <v>316</v>
      </c>
      <c r="E96" s="144">
        <f t="shared" si="9"/>
        <v>0</v>
      </c>
      <c r="F96" s="133">
        <f>Overhead!$O$86*Overhead!U86</f>
        <v>0</v>
      </c>
      <c r="G96" s="133">
        <f>Overhead!$O$86*Overhead!V86</f>
        <v>0</v>
      </c>
      <c r="H96" s="133">
        <f>Overhead!$O$86*Overhead!W86</f>
        <v>0</v>
      </c>
      <c r="I96" s="133">
        <f>Overhead!$O$86*Overhead!X86</f>
        <v>0</v>
      </c>
      <c r="J96" s="133">
        <f>Overhead!$O$86*Overhead!Y86</f>
        <v>0</v>
      </c>
      <c r="K96" s="133">
        <f>Overhead!$O$86*Overhead!Z86</f>
        <v>0</v>
      </c>
      <c r="L96" s="133">
        <f>Overhead!$O$86*Overhead!AA86</f>
        <v>0</v>
      </c>
      <c r="M96" s="133">
        <f>Overhead!$O$86*Overhead!AB86</f>
        <v>0</v>
      </c>
      <c r="N96" s="133">
        <f>Overhead!$O$86*Overhead!AC86</f>
        <v>0</v>
      </c>
      <c r="O96" s="133">
        <f>Overhead!$O$86*Overhead!AD86</f>
        <v>0</v>
      </c>
      <c r="P96" s="133">
        <f>Overhead!$O$86*Overhead!AE86</f>
        <v>0</v>
      </c>
      <c r="Q96" s="133">
        <f>Overhead!$O$86*Overhead!AF86</f>
        <v>0</v>
      </c>
      <c r="R96" s="4"/>
    </row>
    <row r="97" spans="1:18" ht="15" customHeight="1" x14ac:dyDescent="0.3">
      <c r="A97" s="4"/>
      <c r="B97" s="4"/>
      <c r="C97" s="138"/>
      <c r="D97" s="4" t="s">
        <v>463</v>
      </c>
      <c r="E97" s="144">
        <f t="shared" si="9"/>
        <v>0</v>
      </c>
      <c r="F97" s="133">
        <f>Overhead!$O$87*Overhead!U87</f>
        <v>0</v>
      </c>
      <c r="G97" s="133">
        <f>Overhead!$O$87*Overhead!V87</f>
        <v>0</v>
      </c>
      <c r="H97" s="133">
        <f>Overhead!$O$87*Overhead!W87</f>
        <v>0</v>
      </c>
      <c r="I97" s="133">
        <f>Overhead!$O$87*Overhead!X87</f>
        <v>0</v>
      </c>
      <c r="J97" s="133">
        <f>Overhead!$O$87*Overhead!Y87</f>
        <v>0</v>
      </c>
      <c r="K97" s="133">
        <f>Overhead!$O$87*Overhead!Z87</f>
        <v>0</v>
      </c>
      <c r="L97" s="133">
        <f>Overhead!$O$87*Overhead!AA87</f>
        <v>0</v>
      </c>
      <c r="M97" s="133">
        <f>Overhead!$O$87*Overhead!AB87</f>
        <v>0</v>
      </c>
      <c r="N97" s="133">
        <f>Overhead!$O$87*Overhead!AC87</f>
        <v>0</v>
      </c>
      <c r="O97" s="133">
        <f>Overhead!$O$87*Overhead!AD87</f>
        <v>0</v>
      </c>
      <c r="P97" s="133">
        <f>Overhead!$O$87*Overhead!AE87</f>
        <v>0</v>
      </c>
      <c r="Q97" s="133">
        <f>Overhead!$O$87*Overhead!AF87</f>
        <v>0</v>
      </c>
      <c r="R97" s="4"/>
    </row>
    <row r="98" spans="1:18" ht="15" customHeight="1" x14ac:dyDescent="0.3">
      <c r="A98" s="4"/>
      <c r="B98" s="4"/>
      <c r="C98" s="138"/>
      <c r="D98" s="4" t="s">
        <v>3</v>
      </c>
      <c r="E98" s="144">
        <f t="shared" si="9"/>
        <v>0</v>
      </c>
      <c r="F98" s="133">
        <f>(Overhead!$O$88*Overhead!U88)+(Overhead!$O$89*Overhead!U89)+(Overhead!$O$90*Overhead!U90)</f>
        <v>0</v>
      </c>
      <c r="G98" s="133">
        <f>(Overhead!$O$88*Overhead!V88)+(Overhead!$O$89*Overhead!V89)+(Overhead!$O$90*Overhead!V90)</f>
        <v>0</v>
      </c>
      <c r="H98" s="133">
        <f>(Overhead!$O$88*Overhead!W88)+(Overhead!$O$89*Overhead!W89)+(Overhead!$O$90*Overhead!W90)</f>
        <v>0</v>
      </c>
      <c r="I98" s="133">
        <f>(Overhead!$O$88*Overhead!X88)+(Overhead!$O$89*Overhead!X89)+(Overhead!$O$90*Overhead!X90)</f>
        <v>0</v>
      </c>
      <c r="J98" s="133">
        <f>(Overhead!$O$88*Overhead!Y88)+(Overhead!$O$89*Overhead!Y89)+(Overhead!$O$90*Overhead!Y90)</f>
        <v>0</v>
      </c>
      <c r="K98" s="133">
        <f>(Overhead!$O$88*Overhead!Z88)+(Overhead!$O$89*Overhead!Z89)+(Overhead!$O$90*Overhead!Z90)</f>
        <v>0</v>
      </c>
      <c r="L98" s="133">
        <f>(Overhead!$O$88*Overhead!AA88)+(Overhead!$O$89*Overhead!AA89)+(Overhead!$O$90*Overhead!AA90)</f>
        <v>0</v>
      </c>
      <c r="M98" s="133">
        <f>(Overhead!$O$88*Overhead!AB88)+(Overhead!$O$89*Overhead!AB89)+(Overhead!$O$90*Overhead!AB90)</f>
        <v>0</v>
      </c>
      <c r="N98" s="133">
        <f>(Overhead!$O$88*Overhead!AC88)+(Overhead!$O$89*Overhead!AC89)+(Overhead!$O$90*Overhead!AC90)</f>
        <v>0</v>
      </c>
      <c r="O98" s="133">
        <f>(Overhead!$O$88*Overhead!AD88)+(Overhead!$O$89*Overhead!AD89)+(Overhead!$O$90*Overhead!AD90)</f>
        <v>0</v>
      </c>
      <c r="P98" s="133">
        <f>(Overhead!$O$88*Overhead!AE88)+(Overhead!$O$89*Overhead!AE89)+(Overhead!$O$90*Overhead!AE90)</f>
        <v>0</v>
      </c>
      <c r="Q98" s="133">
        <f>(Overhead!$O$88*Overhead!AF88)+(Overhead!$O$89*Overhead!AF89)+(Overhead!$O$90*Overhead!AF90)</f>
        <v>0</v>
      </c>
      <c r="R98" s="4"/>
    </row>
    <row r="99" spans="1:18" ht="15" customHeight="1" x14ac:dyDescent="0.3">
      <c r="A99" s="4"/>
      <c r="B99" s="4"/>
      <c r="C99" s="138"/>
      <c r="D99" s="4"/>
      <c r="E99" s="144"/>
      <c r="F99" s="151"/>
      <c r="G99" s="151"/>
      <c r="H99" s="151"/>
      <c r="I99" s="151"/>
      <c r="J99" s="151"/>
      <c r="K99" s="151"/>
      <c r="L99" s="151"/>
      <c r="M99" s="151"/>
      <c r="N99" s="151"/>
      <c r="O99" s="151"/>
      <c r="P99" s="151"/>
      <c r="Q99" s="151"/>
      <c r="R99" s="4"/>
    </row>
    <row r="100" spans="1:18" ht="15" customHeight="1" x14ac:dyDescent="0.3">
      <c r="A100" s="4"/>
      <c r="B100" s="138"/>
      <c r="C100" s="149" t="s">
        <v>169</v>
      </c>
      <c r="E100" s="144">
        <f>SUM(F84:Q84)</f>
        <v>0</v>
      </c>
      <c r="F100" s="126">
        <v>0</v>
      </c>
      <c r="G100" s="126">
        <v>0</v>
      </c>
      <c r="H100" s="126">
        <v>0</v>
      </c>
      <c r="I100" s="126">
        <v>0</v>
      </c>
      <c r="J100" s="126">
        <v>0</v>
      </c>
      <c r="K100" s="126">
        <v>0</v>
      </c>
      <c r="L100" s="126">
        <v>0</v>
      </c>
      <c r="M100" s="126">
        <v>0</v>
      </c>
      <c r="N100" s="126">
        <v>0</v>
      </c>
      <c r="O100" s="126">
        <v>0</v>
      </c>
      <c r="P100" s="126">
        <v>0</v>
      </c>
      <c r="Q100" s="126">
        <v>0</v>
      </c>
      <c r="R100" s="4"/>
    </row>
    <row r="101" spans="1:18" ht="5.0999999999999996" customHeight="1" thickBot="1" x14ac:dyDescent="0.35">
      <c r="A101" s="4"/>
      <c r="B101" s="138"/>
      <c r="C101" s="145"/>
      <c r="D101" s="145"/>
      <c r="E101" s="146"/>
      <c r="F101" s="145"/>
      <c r="G101" s="145"/>
      <c r="H101" s="145"/>
      <c r="I101" s="145"/>
      <c r="J101" s="145"/>
      <c r="K101" s="145"/>
      <c r="L101" s="145"/>
      <c r="M101" s="145"/>
      <c r="N101" s="145"/>
      <c r="O101" s="145"/>
      <c r="P101" s="145"/>
      <c r="Q101" s="145"/>
      <c r="R101" s="4"/>
    </row>
    <row r="102" spans="1:18" ht="15" customHeight="1" thickTop="1" x14ac:dyDescent="0.3">
      <c r="A102" s="4"/>
      <c r="B102" s="138"/>
      <c r="C102" s="138"/>
      <c r="D102" s="138"/>
      <c r="E102" s="141"/>
      <c r="F102" s="138"/>
      <c r="G102" s="138"/>
      <c r="H102" s="138"/>
      <c r="I102" s="138"/>
      <c r="J102" s="138"/>
      <c r="K102" s="138"/>
      <c r="L102" s="138"/>
      <c r="M102" s="138"/>
      <c r="N102" s="138"/>
      <c r="O102" s="138"/>
      <c r="P102" s="138"/>
      <c r="Q102" s="138"/>
      <c r="R102" s="4"/>
    </row>
    <row r="103" spans="1:18" ht="15" customHeight="1" x14ac:dyDescent="0.3">
      <c r="A103" s="4"/>
      <c r="B103" s="152"/>
      <c r="C103" s="153" t="s">
        <v>79</v>
      </c>
      <c r="D103" s="153"/>
      <c r="E103" s="154">
        <f t="shared" ref="E103:Q103" si="10">SUM(E63:E101)</f>
        <v>0</v>
      </c>
      <c r="F103" s="154">
        <f t="shared" si="10"/>
        <v>0</v>
      </c>
      <c r="G103" s="154">
        <f t="shared" si="10"/>
        <v>0</v>
      </c>
      <c r="H103" s="154">
        <f t="shared" si="10"/>
        <v>0</v>
      </c>
      <c r="I103" s="154">
        <f t="shared" si="10"/>
        <v>0</v>
      </c>
      <c r="J103" s="154">
        <f t="shared" si="10"/>
        <v>0</v>
      </c>
      <c r="K103" s="154">
        <f t="shared" si="10"/>
        <v>0</v>
      </c>
      <c r="L103" s="154">
        <f t="shared" si="10"/>
        <v>0</v>
      </c>
      <c r="M103" s="154">
        <f t="shared" si="10"/>
        <v>0</v>
      </c>
      <c r="N103" s="154">
        <f t="shared" si="10"/>
        <v>0</v>
      </c>
      <c r="O103" s="154">
        <f t="shared" si="10"/>
        <v>0</v>
      </c>
      <c r="P103" s="154">
        <f t="shared" si="10"/>
        <v>0</v>
      </c>
      <c r="Q103" s="154">
        <f t="shared" si="10"/>
        <v>0</v>
      </c>
      <c r="R103" s="155"/>
    </row>
    <row r="104" spans="1:18" ht="15" customHeight="1" x14ac:dyDescent="0.3">
      <c r="A104" s="4"/>
      <c r="B104" s="5"/>
      <c r="C104" s="139"/>
      <c r="D104" s="139"/>
      <c r="E104" s="165"/>
      <c r="F104" s="165"/>
      <c r="G104" s="165"/>
      <c r="H104" s="165"/>
      <c r="I104" s="165"/>
      <c r="J104" s="165"/>
      <c r="K104" s="165"/>
      <c r="L104" s="165"/>
      <c r="M104" s="165"/>
      <c r="N104" s="165"/>
      <c r="O104" s="165"/>
      <c r="P104" s="165"/>
      <c r="Q104" s="165"/>
      <c r="R104" s="5"/>
    </row>
    <row r="105" spans="1:18" ht="15" customHeight="1" x14ac:dyDescent="0.3">
      <c r="A105" s="4"/>
      <c r="B105" s="4"/>
      <c r="C105" s="139" t="s">
        <v>173</v>
      </c>
      <c r="D105" s="138"/>
      <c r="E105" s="138"/>
      <c r="F105" s="138"/>
      <c r="G105" s="138"/>
      <c r="H105" s="138"/>
      <c r="I105" s="138"/>
      <c r="J105" s="138"/>
      <c r="K105" s="138"/>
      <c r="L105" s="138"/>
      <c r="M105" s="138"/>
      <c r="N105" s="138"/>
      <c r="O105" s="138"/>
      <c r="P105" s="138"/>
      <c r="Q105" s="138"/>
      <c r="R105" s="4"/>
    </row>
    <row r="106" spans="1:18" ht="15" customHeight="1" x14ac:dyDescent="0.3">
      <c r="A106" s="4"/>
      <c r="B106" s="4"/>
      <c r="C106" s="138" t="s">
        <v>179</v>
      </c>
      <c r="D106" s="4"/>
      <c r="E106" s="144">
        <f>SUM(F106:Q106)</f>
        <v>0</v>
      </c>
      <c r="F106" s="126">
        <v>0</v>
      </c>
      <c r="G106" s="126">
        <v>0</v>
      </c>
      <c r="H106" s="126">
        <v>0</v>
      </c>
      <c r="I106" s="126">
        <v>0</v>
      </c>
      <c r="J106" s="126">
        <v>0</v>
      </c>
      <c r="K106" s="126">
        <v>0</v>
      </c>
      <c r="L106" s="126">
        <v>0</v>
      </c>
      <c r="M106" s="126">
        <v>0</v>
      </c>
      <c r="N106" s="126">
        <v>0</v>
      </c>
      <c r="O106" s="126">
        <v>0</v>
      </c>
      <c r="P106" s="126">
        <v>0</v>
      </c>
      <c r="Q106" s="126">
        <v>0</v>
      </c>
      <c r="R106" s="4"/>
    </row>
    <row r="107" spans="1:18" ht="15" customHeight="1" x14ac:dyDescent="0.3">
      <c r="A107" s="4"/>
      <c r="B107" s="4"/>
      <c r="C107" s="138" t="s">
        <v>442</v>
      </c>
      <c r="D107" s="4"/>
      <c r="E107" s="144">
        <f>SUM(F107:Q107)</f>
        <v>0</v>
      </c>
      <c r="F107" s="126">
        <v>0</v>
      </c>
      <c r="G107" s="126">
        <v>0</v>
      </c>
      <c r="H107" s="126">
        <v>0</v>
      </c>
      <c r="I107" s="126">
        <v>0</v>
      </c>
      <c r="J107" s="126">
        <v>0</v>
      </c>
      <c r="K107" s="126">
        <v>0</v>
      </c>
      <c r="L107" s="126">
        <v>0</v>
      </c>
      <c r="M107" s="126">
        <v>0</v>
      </c>
      <c r="N107" s="126">
        <v>0</v>
      </c>
      <c r="O107" s="126">
        <v>0</v>
      </c>
      <c r="P107" s="126">
        <v>0</v>
      </c>
      <c r="Q107" s="126">
        <v>0</v>
      </c>
      <c r="R107" s="4"/>
    </row>
    <row r="108" spans="1:18" ht="15" customHeight="1" x14ac:dyDescent="0.3">
      <c r="A108" s="4"/>
      <c r="B108" s="4"/>
      <c r="C108" s="138" t="s">
        <v>176</v>
      </c>
      <c r="D108" s="4"/>
      <c r="E108" s="144">
        <f>SUM(F108:Q108)</f>
        <v>0</v>
      </c>
      <c r="F108" s="126">
        <v>0</v>
      </c>
      <c r="G108" s="126">
        <v>0</v>
      </c>
      <c r="H108" s="126">
        <v>0</v>
      </c>
      <c r="I108" s="126">
        <v>0</v>
      </c>
      <c r="J108" s="126">
        <v>0</v>
      </c>
      <c r="K108" s="126">
        <v>0</v>
      </c>
      <c r="L108" s="126">
        <v>0</v>
      </c>
      <c r="M108" s="126">
        <v>0</v>
      </c>
      <c r="N108" s="126">
        <v>0</v>
      </c>
      <c r="O108" s="126">
        <v>0</v>
      </c>
      <c r="P108" s="126">
        <v>0</v>
      </c>
      <c r="Q108" s="126">
        <v>0</v>
      </c>
      <c r="R108" s="4"/>
    </row>
    <row r="109" spans="1:18" ht="15" customHeight="1" x14ac:dyDescent="0.3">
      <c r="A109" s="4"/>
      <c r="B109" s="4"/>
      <c r="C109" s="138" t="s">
        <v>321</v>
      </c>
      <c r="D109" s="4"/>
      <c r="E109" s="144">
        <f>SUM(F109:Q109)</f>
        <v>0</v>
      </c>
      <c r="F109" s="126">
        <v>0</v>
      </c>
      <c r="G109" s="126">
        <v>0</v>
      </c>
      <c r="H109" s="126">
        <v>0</v>
      </c>
      <c r="I109" s="126">
        <v>0</v>
      </c>
      <c r="J109" s="126">
        <v>0</v>
      </c>
      <c r="K109" s="126">
        <v>0</v>
      </c>
      <c r="L109" s="126">
        <v>0</v>
      </c>
      <c r="M109" s="126">
        <v>0</v>
      </c>
      <c r="N109" s="126">
        <v>0</v>
      </c>
      <c r="O109" s="126">
        <v>0</v>
      </c>
      <c r="P109" s="126">
        <v>0</v>
      </c>
      <c r="Q109" s="126">
        <v>0</v>
      </c>
      <c r="R109" s="4"/>
    </row>
    <row r="110" spans="1:18" ht="15" customHeight="1" x14ac:dyDescent="0.3">
      <c r="A110" s="4"/>
      <c r="B110" s="4"/>
      <c r="C110" s="138" t="s">
        <v>443</v>
      </c>
      <c r="D110" s="4"/>
      <c r="E110" s="144">
        <f>SUM(F110:Q110)</f>
        <v>0</v>
      </c>
      <c r="F110" s="126">
        <v>0</v>
      </c>
      <c r="G110" s="126">
        <v>0</v>
      </c>
      <c r="H110" s="126">
        <v>0</v>
      </c>
      <c r="I110" s="126">
        <v>0</v>
      </c>
      <c r="J110" s="126">
        <v>0</v>
      </c>
      <c r="K110" s="126">
        <v>0</v>
      </c>
      <c r="L110" s="126">
        <v>0</v>
      </c>
      <c r="M110" s="126">
        <v>0</v>
      </c>
      <c r="N110" s="126">
        <v>0</v>
      </c>
      <c r="O110" s="126">
        <v>0</v>
      </c>
      <c r="P110" s="126">
        <v>0</v>
      </c>
      <c r="Q110" s="126">
        <v>0</v>
      </c>
      <c r="R110" s="4"/>
    </row>
    <row r="111" spans="1:18" ht="15" customHeight="1" x14ac:dyDescent="0.3">
      <c r="A111" s="4"/>
      <c r="B111" s="4"/>
      <c r="C111" s="138" t="s">
        <v>3</v>
      </c>
      <c r="D111" s="4"/>
      <c r="E111" s="144"/>
      <c r="F111" s="151"/>
      <c r="G111" s="151"/>
      <c r="H111" s="151"/>
      <c r="I111" s="151"/>
      <c r="J111" s="151"/>
      <c r="K111" s="151"/>
      <c r="L111" s="151"/>
      <c r="M111" s="151"/>
      <c r="N111" s="151"/>
      <c r="O111" s="151"/>
      <c r="P111" s="151"/>
      <c r="Q111" s="151"/>
      <c r="R111" s="4"/>
    </row>
    <row r="112" spans="1:18" ht="15" customHeight="1" x14ac:dyDescent="0.3">
      <c r="A112" s="4"/>
      <c r="B112" s="4"/>
      <c r="C112" s="138"/>
      <c r="D112" s="182"/>
      <c r="E112" s="144">
        <f>SUM(F112:Q112)</f>
        <v>0</v>
      </c>
      <c r="F112" s="126">
        <v>0</v>
      </c>
      <c r="G112" s="126">
        <v>0</v>
      </c>
      <c r="H112" s="126">
        <v>0</v>
      </c>
      <c r="I112" s="126">
        <v>0</v>
      </c>
      <c r="J112" s="126">
        <v>0</v>
      </c>
      <c r="K112" s="126">
        <v>0</v>
      </c>
      <c r="L112" s="126">
        <v>0</v>
      </c>
      <c r="M112" s="126">
        <v>0</v>
      </c>
      <c r="N112" s="126">
        <v>0</v>
      </c>
      <c r="O112" s="126">
        <v>0</v>
      </c>
      <c r="P112" s="126">
        <v>0</v>
      </c>
      <c r="Q112" s="126">
        <v>0</v>
      </c>
      <c r="R112" s="4"/>
    </row>
    <row r="113" spans="1:18" ht="5.0999999999999996" customHeight="1" thickBot="1" x14ac:dyDescent="0.35">
      <c r="A113" s="4"/>
      <c r="B113" s="145"/>
      <c r="C113" s="145"/>
      <c r="D113" s="145"/>
      <c r="E113" s="146"/>
      <c r="F113" s="145"/>
      <c r="G113" s="145"/>
      <c r="H113" s="145"/>
      <c r="I113" s="145"/>
      <c r="J113" s="145"/>
      <c r="K113" s="145"/>
      <c r="L113" s="145"/>
      <c r="M113" s="145"/>
      <c r="N113" s="145"/>
      <c r="O113" s="145"/>
      <c r="P113" s="145"/>
      <c r="Q113" s="145"/>
      <c r="R113" s="4"/>
    </row>
    <row r="114" spans="1:18" ht="15" customHeight="1" thickTop="1" x14ac:dyDescent="0.3">
      <c r="A114" s="4"/>
      <c r="B114" s="138"/>
      <c r="C114" s="138" t="s">
        <v>174</v>
      </c>
      <c r="D114" s="138"/>
      <c r="E114" s="140">
        <f>SUM(E106:E113)</f>
        <v>0</v>
      </c>
      <c r="F114" s="140">
        <f t="shared" ref="F114:Q114" si="11">SUM(F106:F113)</f>
        <v>0</v>
      </c>
      <c r="G114" s="140">
        <f t="shared" si="11"/>
        <v>0</v>
      </c>
      <c r="H114" s="140">
        <f t="shared" si="11"/>
        <v>0</v>
      </c>
      <c r="I114" s="140">
        <f t="shared" si="11"/>
        <v>0</v>
      </c>
      <c r="J114" s="140">
        <f t="shared" si="11"/>
        <v>0</v>
      </c>
      <c r="K114" s="140">
        <f t="shared" si="11"/>
        <v>0</v>
      </c>
      <c r="L114" s="140">
        <f t="shared" si="11"/>
        <v>0</v>
      </c>
      <c r="M114" s="140">
        <f t="shared" si="11"/>
        <v>0</v>
      </c>
      <c r="N114" s="140">
        <f t="shared" si="11"/>
        <v>0</v>
      </c>
      <c r="O114" s="140">
        <f t="shared" si="11"/>
        <v>0</v>
      </c>
      <c r="P114" s="140">
        <f t="shared" si="11"/>
        <v>0</v>
      </c>
      <c r="Q114" s="140">
        <f t="shared" si="11"/>
        <v>0</v>
      </c>
      <c r="R114" s="4"/>
    </row>
    <row r="115" spans="1:18" ht="15" customHeight="1" x14ac:dyDescent="0.3">
      <c r="A115" s="4"/>
      <c r="B115" s="138"/>
      <c r="C115" s="138"/>
      <c r="D115" s="138"/>
      <c r="E115" s="138"/>
      <c r="F115" s="138"/>
      <c r="G115" s="138"/>
      <c r="H115" s="138"/>
      <c r="I115" s="138"/>
      <c r="J115" s="138"/>
      <c r="K115" s="138"/>
      <c r="L115" s="138"/>
      <c r="M115" s="138"/>
      <c r="N115" s="138"/>
      <c r="O115" s="138"/>
      <c r="P115" s="138"/>
      <c r="Q115" s="138"/>
      <c r="R115" s="4"/>
    </row>
    <row r="116" spans="1:18" ht="15" customHeight="1" x14ac:dyDescent="0.3">
      <c r="A116" s="4"/>
      <c r="B116" s="4"/>
      <c r="C116" s="139" t="s">
        <v>175</v>
      </c>
      <c r="D116" s="138"/>
      <c r="E116" s="138"/>
      <c r="F116" s="138"/>
      <c r="G116" s="138"/>
      <c r="H116" s="138"/>
      <c r="I116" s="138"/>
      <c r="J116" s="138"/>
      <c r="K116" s="138"/>
      <c r="L116" s="138"/>
      <c r="M116" s="138"/>
      <c r="N116" s="138"/>
      <c r="O116" s="138"/>
      <c r="P116" s="138"/>
      <c r="Q116" s="138"/>
      <c r="R116" s="4"/>
    </row>
    <row r="117" spans="1:18" ht="15" customHeight="1" x14ac:dyDescent="0.3">
      <c r="A117" s="4"/>
      <c r="B117" s="138"/>
      <c r="C117" s="138" t="s">
        <v>464</v>
      </c>
      <c r="D117" s="138"/>
      <c r="E117" s="144">
        <f>SUM(F117:Q117)</f>
        <v>0</v>
      </c>
      <c r="F117" s="144">
        <f>(Overhead!$O$12*Overhead!U12)+(Overhead!$O$13*Overhead!U13)+(Overhead!$O$14*Overhead!U14)</f>
        <v>0</v>
      </c>
      <c r="G117" s="144">
        <f>(Overhead!$O$12*Overhead!V12)+(Overhead!$O$13*Overhead!V13)+(Overhead!$O$14*Overhead!V14)</f>
        <v>0</v>
      </c>
      <c r="H117" s="144">
        <f>(Overhead!$O$12*Overhead!W12)+(Overhead!$O$13*Overhead!W13)+(Overhead!$O$14*Overhead!W14)</f>
        <v>0</v>
      </c>
      <c r="I117" s="144">
        <f>(Overhead!$O$12*Overhead!X12)+(Overhead!$O$13*Overhead!X13)+(Overhead!$O$14*Overhead!X14)</f>
        <v>0</v>
      </c>
      <c r="J117" s="144">
        <f>(Overhead!$O$12*Overhead!Y12)+(Overhead!$O$13*Overhead!Y13)+(Overhead!$O$14*Overhead!Y14)</f>
        <v>0</v>
      </c>
      <c r="K117" s="144">
        <f>(Overhead!$O$12*Overhead!Z12)+(Overhead!$O$13*Overhead!Z13)+(Overhead!$O$14*Overhead!Z14)</f>
        <v>0</v>
      </c>
      <c r="L117" s="144">
        <f>(Overhead!$O$12*Overhead!AA12)+(Overhead!$O$13*Overhead!AA13)+(Overhead!$O$14*Overhead!AA14)</f>
        <v>0</v>
      </c>
      <c r="M117" s="144">
        <f>(Overhead!$O$12*Overhead!AB12)+(Overhead!$O$13*Overhead!AB13)+(Overhead!$O$14*Overhead!AB14)</f>
        <v>0</v>
      </c>
      <c r="N117" s="144">
        <f>(Overhead!$O$12*Overhead!AC12)+(Overhead!$O$13*Overhead!AC13)+(Overhead!$O$14*Overhead!AC14)</f>
        <v>0</v>
      </c>
      <c r="O117" s="144">
        <f>(Overhead!$O$12*Overhead!AD12)+(Overhead!$O$13*Overhead!AD13)+(Overhead!$O$14*Overhead!AD14)</f>
        <v>0</v>
      </c>
      <c r="P117" s="144">
        <f>(Overhead!$O$12*Overhead!AE12)+(Overhead!$O$13*Overhead!AE13)+(Overhead!$O$14*Overhead!AE14)</f>
        <v>0</v>
      </c>
      <c r="Q117" s="144">
        <f>(Overhead!$O$12*Overhead!AF12)+(Overhead!$O$13*Overhead!AF13)+(Overhead!$O$14*Overhead!AF14)</f>
        <v>0</v>
      </c>
      <c r="R117" s="4"/>
    </row>
    <row r="118" spans="1:18" ht="15" customHeight="1" x14ac:dyDescent="0.3">
      <c r="A118" s="4"/>
      <c r="B118" s="138"/>
      <c r="C118" s="138" t="s">
        <v>176</v>
      </c>
      <c r="D118" s="138"/>
      <c r="E118" s="138"/>
      <c r="F118" s="151"/>
      <c r="G118" s="151"/>
      <c r="H118" s="151"/>
      <c r="I118" s="151"/>
      <c r="J118" s="151"/>
      <c r="K118" s="151"/>
      <c r="L118" s="151"/>
      <c r="M118" s="151"/>
      <c r="N118" s="151"/>
      <c r="O118" s="151"/>
      <c r="P118" s="151"/>
      <c r="Q118" s="151"/>
      <c r="R118" s="4"/>
    </row>
    <row r="119" spans="1:18" ht="15" customHeight="1" x14ac:dyDescent="0.3">
      <c r="A119" s="4"/>
      <c r="B119" s="138"/>
      <c r="C119" s="138"/>
      <c r="D119" s="138" t="s">
        <v>177</v>
      </c>
      <c r="E119" s="144">
        <f>SUM(F119:Q119)</f>
        <v>0</v>
      </c>
      <c r="F119" s="133">
        <f>(Overhead!$O16*Overhead!U16)+(Overhead!$O18*Overhead!U18)+(Overhead!$O20*Overhead!U20)+(Overhead!$O22*Overhead!U22)</f>
        <v>0</v>
      </c>
      <c r="G119" s="133">
        <f>(Overhead!$O16*Overhead!V16)+(Overhead!$O18*Overhead!V18)+(Overhead!$O20*Overhead!V20)+(Overhead!$O22*Overhead!V22)</f>
        <v>0</v>
      </c>
      <c r="H119" s="133">
        <f>(Overhead!$O16*Overhead!W16)+(Overhead!$O18*Overhead!W18)+(Overhead!$O20*Overhead!W20)+(Overhead!$O22*Overhead!W22)</f>
        <v>0</v>
      </c>
      <c r="I119" s="133">
        <f>(Overhead!$O16*Overhead!X16)+(Overhead!$O18*Overhead!X18)+(Overhead!$O20*Overhead!X20)+(Overhead!$O22*Overhead!X22)</f>
        <v>0</v>
      </c>
      <c r="J119" s="133">
        <f>(Overhead!$O16*Overhead!Y16)+(Overhead!$O18*Overhead!Y18)+(Overhead!$O20*Overhead!Y20)+(Overhead!$O22*Overhead!Y22)</f>
        <v>0</v>
      </c>
      <c r="K119" s="133">
        <f>(Overhead!$O16*Overhead!Z16)+(Overhead!$O18*Overhead!Z18)+(Overhead!$O20*Overhead!Z20)+(Overhead!$O22*Overhead!Z22)</f>
        <v>0</v>
      </c>
      <c r="L119" s="133">
        <f>(Overhead!$O16*Overhead!AA16)+(Overhead!$O18*Overhead!AA18)+(Overhead!$O20*Overhead!AA20)+(Overhead!$O22*Overhead!AA22)</f>
        <v>0</v>
      </c>
      <c r="M119" s="133">
        <f>(Overhead!$O16*Overhead!AB16)+(Overhead!$O18*Overhead!AB18)+(Overhead!$O20*Overhead!AB20)+(Overhead!$O22*Overhead!AB22)</f>
        <v>0</v>
      </c>
      <c r="N119" s="133">
        <f>(Overhead!$O16*Overhead!AC16)+(Overhead!$O18*Overhead!AC18)+(Overhead!$O20*Overhead!AC20)+(Overhead!$O22*Overhead!AC22)</f>
        <v>0</v>
      </c>
      <c r="O119" s="133">
        <f>(Overhead!$O16*Overhead!AD16)+(Overhead!$O18*Overhead!AD18)+(Overhead!$O20*Overhead!AD20)+(Overhead!$O22*Overhead!AD22)</f>
        <v>0</v>
      </c>
      <c r="P119" s="133">
        <f>(Overhead!$O16*Overhead!AE16)+(Overhead!$O18*Overhead!AE18)+(Overhead!$O20*Overhead!AE20)+(Overhead!$O22*Overhead!AE22)</f>
        <v>0</v>
      </c>
      <c r="Q119" s="133">
        <f>(Overhead!$O16*Overhead!AF16)+(Overhead!$O18*Overhead!AF18)+(Overhead!$O20*Overhead!AF20)+(Overhead!$O22*Overhead!AF22)</f>
        <v>0</v>
      </c>
      <c r="R119" s="4"/>
    </row>
    <row r="120" spans="1:18" ht="15" customHeight="1" x14ac:dyDescent="0.3">
      <c r="A120" s="4"/>
      <c r="B120" s="138"/>
      <c r="C120" s="138"/>
      <c r="D120" s="138" t="s">
        <v>178</v>
      </c>
      <c r="E120" s="144">
        <f>SUM(F120:Q120)</f>
        <v>0</v>
      </c>
      <c r="F120" s="133">
        <f>(Overhead!$O17*Overhead!U17)+(Overhead!$O19*Overhead!U19)+(Overhead!$O21*Overhead!U21)+(Overhead!$O23*Overhead!U23)</f>
        <v>0</v>
      </c>
      <c r="G120" s="133">
        <f>(Overhead!$O17*Overhead!V17)+(Overhead!$O19*Overhead!V19)+(Overhead!$O21*Overhead!V21)+(Overhead!$O23*Overhead!V23)</f>
        <v>0</v>
      </c>
      <c r="H120" s="133">
        <f>(Overhead!$O17*Overhead!W17)+(Overhead!$O19*Overhead!W19)+(Overhead!$O21*Overhead!W21)+(Overhead!$O23*Overhead!W23)</f>
        <v>0</v>
      </c>
      <c r="I120" s="133">
        <f>(Overhead!$O17*Overhead!X17)+(Overhead!$O19*Overhead!X19)+(Overhead!$O21*Overhead!X21)+(Overhead!$O23*Overhead!X23)</f>
        <v>0</v>
      </c>
      <c r="J120" s="133">
        <f>(Overhead!$O17*Overhead!Y17)+(Overhead!$O19*Overhead!Y19)+(Overhead!$O21*Overhead!Y21)+(Overhead!$O23*Overhead!Y23)</f>
        <v>0</v>
      </c>
      <c r="K120" s="133">
        <f>(Overhead!$O17*Overhead!Z17)+(Overhead!$O19*Overhead!Z19)+(Overhead!$O21*Overhead!Z21)+(Overhead!$O23*Overhead!Z23)</f>
        <v>0</v>
      </c>
      <c r="L120" s="133">
        <f>(Overhead!$O17*Overhead!AA17)+(Overhead!$O19*Overhead!AA19)+(Overhead!$O21*Overhead!AA21)+(Overhead!$O23*Overhead!AA23)</f>
        <v>0</v>
      </c>
      <c r="M120" s="133">
        <f>(Overhead!$O17*Overhead!AB17)+(Overhead!$O19*Overhead!AB19)+(Overhead!$O21*Overhead!AB21)+(Overhead!$O23*Overhead!AB23)</f>
        <v>0</v>
      </c>
      <c r="N120" s="133">
        <f>(Overhead!$O17*Overhead!AC17)+(Overhead!$O19*Overhead!AC19)+(Overhead!$O21*Overhead!AC21)+(Overhead!$O23*Overhead!AC23)</f>
        <v>0</v>
      </c>
      <c r="O120" s="133">
        <f>(Overhead!$O17*Overhead!AD17)+(Overhead!$O19*Overhead!AD19)+(Overhead!$O21*Overhead!AD21)+(Overhead!$O23*Overhead!AD23)</f>
        <v>0</v>
      </c>
      <c r="P120" s="133">
        <f>(Overhead!$O17*Overhead!AE17)+(Overhead!$O19*Overhead!AE19)+(Overhead!$O21*Overhead!AE21)+(Overhead!$O23*Overhead!AE23)</f>
        <v>0</v>
      </c>
      <c r="Q120" s="133">
        <f>(Overhead!$O17*Overhead!AF17)+(Overhead!$O19*Overhead!AF19)+(Overhead!$O21*Overhead!AF21)+(Overhead!$O23*Overhead!AF23)</f>
        <v>0</v>
      </c>
      <c r="R120" s="4"/>
    </row>
    <row r="121" spans="1:18" ht="15" customHeight="1" x14ac:dyDescent="0.3">
      <c r="A121" s="4"/>
      <c r="B121" s="138"/>
      <c r="C121" s="138" t="s">
        <v>179</v>
      </c>
      <c r="D121" s="138"/>
      <c r="E121" s="138"/>
      <c r="F121" s="138"/>
      <c r="G121" s="138"/>
      <c r="H121" s="138"/>
      <c r="I121" s="138"/>
      <c r="J121" s="138"/>
      <c r="K121" s="138"/>
      <c r="L121" s="138"/>
      <c r="M121" s="138"/>
      <c r="N121" s="138"/>
      <c r="O121" s="138"/>
      <c r="P121" s="138"/>
      <c r="Q121" s="138"/>
      <c r="R121" s="4"/>
    </row>
    <row r="122" spans="1:18" ht="15" customHeight="1" x14ac:dyDescent="0.3">
      <c r="A122" s="4"/>
      <c r="B122" s="138"/>
      <c r="C122" s="138"/>
      <c r="D122" s="138" t="s">
        <v>177</v>
      </c>
      <c r="E122" s="144">
        <f>SUM(F122:Q122)</f>
        <v>0</v>
      </c>
      <c r="F122" s="133">
        <f>(Overhead!$O25*Overhead!U25)+(Overhead!$O27*Overhead!U27)+(Overhead!$O29*Overhead!U29)</f>
        <v>0</v>
      </c>
      <c r="G122" s="133">
        <f>(Overhead!$O25*Overhead!V25)+(Overhead!$O27*Overhead!V27)+(Overhead!$O29*Overhead!V29)</f>
        <v>0</v>
      </c>
      <c r="H122" s="133">
        <f>(Overhead!$O25*Overhead!W25)+(Overhead!$O27*Overhead!W27)+(Overhead!$O29*Overhead!W29)</f>
        <v>0</v>
      </c>
      <c r="I122" s="133">
        <f>(Overhead!$O25*Overhead!X25)+(Overhead!$O27*Overhead!X27)+(Overhead!$O29*Overhead!X29)</f>
        <v>0</v>
      </c>
      <c r="J122" s="133">
        <f>(Overhead!$O25*Overhead!Y25)+(Overhead!$O27*Overhead!Y27)+(Overhead!$O29*Overhead!Y29)</f>
        <v>0</v>
      </c>
      <c r="K122" s="133">
        <f>(Overhead!$O25*Overhead!Z25)+(Overhead!$O27*Overhead!Z27)+(Overhead!$O29*Overhead!Z29)</f>
        <v>0</v>
      </c>
      <c r="L122" s="133">
        <f>(Overhead!$O25*Overhead!AA25)+(Overhead!$O27*Overhead!AA27)+(Overhead!$O29*Overhead!AA29)</f>
        <v>0</v>
      </c>
      <c r="M122" s="133">
        <f>(Overhead!$O25*Overhead!AB25)+(Overhead!$O27*Overhead!AB27)+(Overhead!$O29*Overhead!AB29)</f>
        <v>0</v>
      </c>
      <c r="N122" s="133">
        <f>(Overhead!$O25*Overhead!AC25)+(Overhead!$O27*Overhead!AC27)+(Overhead!$O29*Overhead!AC29)</f>
        <v>0</v>
      </c>
      <c r="O122" s="133">
        <f>(Overhead!$O25*Overhead!AD25)+(Overhead!$O27*Overhead!AD27)+(Overhead!$O29*Overhead!AD29)</f>
        <v>0</v>
      </c>
      <c r="P122" s="133">
        <f>(Overhead!$O25*Overhead!AE25)+(Overhead!$O27*Overhead!AE27)+(Overhead!$O29*Overhead!AE29)</f>
        <v>0</v>
      </c>
      <c r="Q122" s="133">
        <f>(Overhead!$O25*Overhead!AF25)+(Overhead!$O27*Overhead!AF27)+(Overhead!$O29*Overhead!AF29)</f>
        <v>0</v>
      </c>
      <c r="R122" s="4"/>
    </row>
    <row r="123" spans="1:18" ht="15" customHeight="1" x14ac:dyDescent="0.3">
      <c r="A123" s="4"/>
      <c r="B123" s="138"/>
      <c r="C123" s="138"/>
      <c r="D123" s="138" t="s">
        <v>178</v>
      </c>
      <c r="E123" s="144">
        <f>SUM(F123:Q123)</f>
        <v>0</v>
      </c>
      <c r="F123" s="133">
        <f>(Overhead!$O26*Overhead!U26)+(Overhead!$O28*Overhead!U28)+(Overhead!$O30*Overhead!U30)</f>
        <v>0</v>
      </c>
      <c r="G123" s="133">
        <f>(Overhead!$O26*Overhead!V26)+(Overhead!$O28*Overhead!V28)+(Overhead!$O30*Overhead!V30)</f>
        <v>0</v>
      </c>
      <c r="H123" s="133">
        <f>(Overhead!$O26*Overhead!W26)+(Overhead!$O28*Overhead!W28)+(Overhead!$O30*Overhead!W30)</f>
        <v>0</v>
      </c>
      <c r="I123" s="133">
        <f>(Overhead!$O26*Overhead!X26)+(Overhead!$O28*Overhead!X28)+(Overhead!$O30*Overhead!X30)</f>
        <v>0</v>
      </c>
      <c r="J123" s="133">
        <f>(Overhead!$O26*Overhead!Y26)+(Overhead!$O28*Overhead!Y28)+(Overhead!$O30*Overhead!Y30)</f>
        <v>0</v>
      </c>
      <c r="K123" s="133">
        <f>(Overhead!$O26*Overhead!Z26)+(Overhead!$O28*Overhead!Z28)+(Overhead!$O30*Overhead!Z30)</f>
        <v>0</v>
      </c>
      <c r="L123" s="133">
        <f>(Overhead!$O26*Overhead!AA26)+(Overhead!$O28*Overhead!AA28)+(Overhead!$O30*Overhead!AA30)</f>
        <v>0</v>
      </c>
      <c r="M123" s="133">
        <f>(Overhead!$O26*Overhead!AB26)+(Overhead!$O28*Overhead!AB28)+(Overhead!$O30*Overhead!AB30)</f>
        <v>0</v>
      </c>
      <c r="N123" s="133">
        <f>(Overhead!$O26*Overhead!AC26)+(Overhead!$O28*Overhead!AC28)+(Overhead!$O30*Overhead!AC30)</f>
        <v>0</v>
      </c>
      <c r="O123" s="133">
        <f>(Overhead!$O26*Overhead!AD26)+(Overhead!$O28*Overhead!AD28)+(Overhead!$O30*Overhead!AD30)</f>
        <v>0</v>
      </c>
      <c r="P123" s="133">
        <f>(Overhead!$O26*Overhead!AE26)+(Overhead!$O28*Overhead!AE28)+(Overhead!$O30*Overhead!AE30)</f>
        <v>0</v>
      </c>
      <c r="Q123" s="133">
        <f>(Overhead!$O26*Overhead!AF26)+(Overhead!$O28*Overhead!AF28)+(Overhead!$O30*Overhead!AF30)</f>
        <v>0</v>
      </c>
      <c r="R123" s="4"/>
    </row>
    <row r="124" spans="1:18" ht="15" customHeight="1" x14ac:dyDescent="0.3">
      <c r="A124" s="4"/>
      <c r="B124" s="138"/>
      <c r="C124" s="4" t="s">
        <v>180</v>
      </c>
      <c r="D124" s="4"/>
      <c r="E124" s="138"/>
      <c r="F124" s="138"/>
      <c r="G124" s="138"/>
      <c r="H124" s="138"/>
      <c r="I124" s="138"/>
      <c r="J124" s="138"/>
      <c r="K124" s="138"/>
      <c r="L124" s="138"/>
      <c r="M124" s="138"/>
      <c r="N124" s="138"/>
      <c r="O124" s="138"/>
      <c r="P124" s="138"/>
      <c r="Q124" s="138"/>
      <c r="R124" s="4"/>
    </row>
    <row r="125" spans="1:18" ht="15" customHeight="1" x14ac:dyDescent="0.3">
      <c r="A125" s="4"/>
      <c r="B125" s="138"/>
      <c r="C125" s="4"/>
      <c r="D125" s="138" t="s">
        <v>177</v>
      </c>
      <c r="E125" s="144">
        <f>SUM(F125:Q125)</f>
        <v>0</v>
      </c>
      <c r="F125" s="133">
        <f>(Overhead!$O32*Overhead!U32)+(Overhead!$O34*Overhead!U34)+(Overhead!$O36*Overhead!U36)</f>
        <v>0</v>
      </c>
      <c r="G125" s="133">
        <f>(Overhead!$O32*Overhead!V32)+(Overhead!$O34*Overhead!V34)+(Overhead!$O36*Overhead!V36)</f>
        <v>0</v>
      </c>
      <c r="H125" s="133">
        <f>(Overhead!$O32*Overhead!W32)+(Overhead!$O34*Overhead!W34)+(Overhead!$O36*Overhead!W36)</f>
        <v>0</v>
      </c>
      <c r="I125" s="133">
        <f>(Overhead!$O32*Overhead!X32)+(Overhead!$O34*Overhead!X34)+(Overhead!$O36*Overhead!X36)</f>
        <v>0</v>
      </c>
      <c r="J125" s="133">
        <f>(Overhead!$O32*Overhead!Y32)+(Overhead!$O34*Overhead!Y34)+(Overhead!$O36*Overhead!Y36)</f>
        <v>0</v>
      </c>
      <c r="K125" s="133">
        <f>(Overhead!$O32*Overhead!Z32)+(Overhead!$O34*Overhead!Z34)+(Overhead!$O36*Overhead!Z36)</f>
        <v>0</v>
      </c>
      <c r="L125" s="133">
        <f>(Overhead!$O32*Overhead!AA32)+(Overhead!$O34*Overhead!AA34)+(Overhead!$O36*Overhead!AA36)</f>
        <v>0</v>
      </c>
      <c r="M125" s="133">
        <f>(Overhead!$O32*Overhead!AB32)+(Overhead!$O34*Overhead!AB34)+(Overhead!$O36*Overhead!AB36)</f>
        <v>0</v>
      </c>
      <c r="N125" s="133">
        <f>(Overhead!$O32*Overhead!AC32)+(Overhead!$O34*Overhead!AC34)+(Overhead!$O36*Overhead!AC36)</f>
        <v>0</v>
      </c>
      <c r="O125" s="133">
        <f>(Overhead!$O32*Overhead!AD32)+(Overhead!$O34*Overhead!AD34)+(Overhead!$O36*Overhead!AD36)</f>
        <v>0</v>
      </c>
      <c r="P125" s="133">
        <f>(Overhead!$O32*Overhead!AE32)+(Overhead!$O34*Overhead!AE34)+(Overhead!$O36*Overhead!AE36)</f>
        <v>0</v>
      </c>
      <c r="Q125" s="133">
        <f>(Overhead!$O32*Overhead!AF32)+(Overhead!$O34*Overhead!AF34)+(Overhead!$O36*Overhead!AF36)</f>
        <v>0</v>
      </c>
      <c r="R125" s="4"/>
    </row>
    <row r="126" spans="1:18" ht="15" customHeight="1" x14ac:dyDescent="0.3">
      <c r="A126" s="4"/>
      <c r="B126" s="138"/>
      <c r="C126" s="4"/>
      <c r="D126" s="138" t="s">
        <v>178</v>
      </c>
      <c r="E126" s="144">
        <f>SUM(F126:Q126)</f>
        <v>0</v>
      </c>
      <c r="F126" s="133">
        <f>(Overhead!$O33*Overhead!U33)+(Overhead!$O35*Overhead!U35)+(Overhead!$O37*Overhead!U37)</f>
        <v>0</v>
      </c>
      <c r="G126" s="133">
        <f>(Overhead!$O33*Overhead!V33)+(Overhead!$O35*Overhead!V35)+(Overhead!$O37*Overhead!V37)</f>
        <v>0</v>
      </c>
      <c r="H126" s="133">
        <f>(Overhead!$O33*Overhead!W33)+(Overhead!$O35*Overhead!W35)+(Overhead!$O37*Overhead!W37)</f>
        <v>0</v>
      </c>
      <c r="I126" s="133">
        <f>(Overhead!$O33*Overhead!X33)+(Overhead!$O35*Overhead!X35)+(Overhead!$O37*Overhead!X37)</f>
        <v>0</v>
      </c>
      <c r="J126" s="133">
        <f>(Overhead!$O33*Overhead!Y33)+(Overhead!$O35*Overhead!Y35)+(Overhead!$O37*Overhead!Y37)</f>
        <v>0</v>
      </c>
      <c r="K126" s="133">
        <f>(Overhead!$O33*Overhead!Z33)+(Overhead!$O35*Overhead!Z35)+(Overhead!$O37*Overhead!Z37)</f>
        <v>0</v>
      </c>
      <c r="L126" s="133">
        <f>(Overhead!$O33*Overhead!AA33)+(Overhead!$O35*Overhead!AA35)+(Overhead!$O37*Overhead!AA37)</f>
        <v>0</v>
      </c>
      <c r="M126" s="133">
        <f>(Overhead!$O33*Overhead!AB33)+(Overhead!$O35*Overhead!AB35)+(Overhead!$O37*Overhead!AB37)</f>
        <v>0</v>
      </c>
      <c r="N126" s="133">
        <f>(Overhead!$O33*Overhead!AC33)+(Overhead!$O35*Overhead!AC35)+(Overhead!$O37*Overhead!AC37)</f>
        <v>0</v>
      </c>
      <c r="O126" s="133">
        <f>(Overhead!$O33*Overhead!AD33)+(Overhead!$O35*Overhead!AD35)+(Overhead!$O37*Overhead!AD37)</f>
        <v>0</v>
      </c>
      <c r="P126" s="133">
        <f>(Overhead!$O33*Overhead!AE33)+(Overhead!$O35*Overhead!AE35)+(Overhead!$O37*Overhead!AE37)</f>
        <v>0</v>
      </c>
      <c r="Q126" s="133">
        <f>(Overhead!$O33*Overhead!AF33)+(Overhead!$O35*Overhead!AF35)+(Overhead!$O37*Overhead!AF37)</f>
        <v>0</v>
      </c>
      <c r="R126" s="4"/>
    </row>
    <row r="127" spans="1:18" ht="5.0999999999999996" customHeight="1" thickBot="1" x14ac:dyDescent="0.35">
      <c r="A127" s="4"/>
      <c r="B127" s="145"/>
      <c r="C127" s="145"/>
      <c r="D127" s="145"/>
      <c r="E127" s="145"/>
      <c r="F127" s="145"/>
      <c r="G127" s="145"/>
      <c r="H127" s="145"/>
      <c r="I127" s="145"/>
      <c r="J127" s="145"/>
      <c r="K127" s="145"/>
      <c r="L127" s="145"/>
      <c r="M127" s="145"/>
      <c r="N127" s="145"/>
      <c r="O127" s="145"/>
      <c r="P127" s="145"/>
      <c r="Q127" s="145"/>
      <c r="R127" s="4"/>
    </row>
    <row r="128" spans="1:18" ht="15" customHeight="1" thickTop="1" x14ac:dyDescent="0.3">
      <c r="A128" s="4"/>
      <c r="B128" s="138"/>
      <c r="C128" s="138" t="s">
        <v>465</v>
      </c>
      <c r="D128" s="138"/>
      <c r="E128" s="140">
        <f>SUM(E117:E127)</f>
        <v>0</v>
      </c>
      <c r="F128" s="140">
        <f t="shared" ref="F128:Q128" si="12">SUM(F117:F127)</f>
        <v>0</v>
      </c>
      <c r="G128" s="140">
        <f t="shared" si="12"/>
        <v>0</v>
      </c>
      <c r="H128" s="140">
        <f t="shared" si="12"/>
        <v>0</v>
      </c>
      <c r="I128" s="140">
        <f t="shared" si="12"/>
        <v>0</v>
      </c>
      <c r="J128" s="140">
        <f t="shared" si="12"/>
        <v>0</v>
      </c>
      <c r="K128" s="140">
        <f t="shared" si="12"/>
        <v>0</v>
      </c>
      <c r="L128" s="140">
        <f t="shared" si="12"/>
        <v>0</v>
      </c>
      <c r="M128" s="140">
        <f t="shared" si="12"/>
        <v>0</v>
      </c>
      <c r="N128" s="140">
        <f t="shared" si="12"/>
        <v>0</v>
      </c>
      <c r="O128" s="140">
        <f t="shared" si="12"/>
        <v>0</v>
      </c>
      <c r="P128" s="140">
        <f t="shared" si="12"/>
        <v>0</v>
      </c>
      <c r="Q128" s="140">
        <f t="shared" si="12"/>
        <v>0</v>
      </c>
      <c r="R128" s="4"/>
    </row>
    <row r="129" spans="1:18" ht="15" customHeight="1" x14ac:dyDescent="0.3">
      <c r="A129" s="4"/>
      <c r="B129" s="138"/>
      <c r="C129" s="138" t="s">
        <v>181</v>
      </c>
      <c r="D129" s="138"/>
      <c r="E129" s="140">
        <f>E119+E122+E125</f>
        <v>0</v>
      </c>
      <c r="F129" s="140">
        <f t="shared" ref="F129:Q129" si="13">F119+F122+F125</f>
        <v>0</v>
      </c>
      <c r="G129" s="140">
        <f t="shared" si="13"/>
        <v>0</v>
      </c>
      <c r="H129" s="140">
        <f t="shared" si="13"/>
        <v>0</v>
      </c>
      <c r="I129" s="140">
        <f t="shared" si="13"/>
        <v>0</v>
      </c>
      <c r="J129" s="140">
        <f t="shared" si="13"/>
        <v>0</v>
      </c>
      <c r="K129" s="140">
        <f t="shared" si="13"/>
        <v>0</v>
      </c>
      <c r="L129" s="140">
        <f t="shared" si="13"/>
        <v>0</v>
      </c>
      <c r="M129" s="140">
        <f t="shared" si="13"/>
        <v>0</v>
      </c>
      <c r="N129" s="140">
        <f t="shared" si="13"/>
        <v>0</v>
      </c>
      <c r="O129" s="140">
        <f t="shared" si="13"/>
        <v>0</v>
      </c>
      <c r="P129" s="140">
        <f t="shared" si="13"/>
        <v>0</v>
      </c>
      <c r="Q129" s="140">
        <f t="shared" si="13"/>
        <v>0</v>
      </c>
      <c r="R129" s="4"/>
    </row>
    <row r="130" spans="1:18" ht="15" customHeight="1" x14ac:dyDescent="0.3">
      <c r="A130" s="4"/>
      <c r="B130" s="138"/>
      <c r="C130" s="138" t="s">
        <v>182</v>
      </c>
      <c r="D130" s="138"/>
      <c r="E130" s="140">
        <f>E120+E123+E126</f>
        <v>0</v>
      </c>
      <c r="F130" s="140">
        <f t="shared" ref="F130:Q130" si="14">F120+F123+F126</f>
        <v>0</v>
      </c>
      <c r="G130" s="140">
        <f t="shared" si="14"/>
        <v>0</v>
      </c>
      <c r="H130" s="140">
        <f t="shared" si="14"/>
        <v>0</v>
      </c>
      <c r="I130" s="140">
        <f t="shared" si="14"/>
        <v>0</v>
      </c>
      <c r="J130" s="140">
        <f t="shared" si="14"/>
        <v>0</v>
      </c>
      <c r="K130" s="140">
        <f t="shared" si="14"/>
        <v>0</v>
      </c>
      <c r="L130" s="140">
        <f t="shared" si="14"/>
        <v>0</v>
      </c>
      <c r="M130" s="140">
        <f t="shared" si="14"/>
        <v>0</v>
      </c>
      <c r="N130" s="140">
        <f t="shared" si="14"/>
        <v>0</v>
      </c>
      <c r="O130" s="140">
        <f t="shared" si="14"/>
        <v>0</v>
      </c>
      <c r="P130" s="140">
        <f t="shared" si="14"/>
        <v>0</v>
      </c>
      <c r="Q130" s="140">
        <f t="shared" si="14"/>
        <v>0</v>
      </c>
      <c r="R130" s="4"/>
    </row>
    <row r="131" spans="1:18" ht="15" customHeight="1" x14ac:dyDescent="0.3">
      <c r="A131" s="4"/>
      <c r="B131" s="138"/>
      <c r="C131" s="138"/>
      <c r="D131" s="138"/>
      <c r="E131" s="138"/>
      <c r="F131" s="138"/>
      <c r="G131" s="138"/>
      <c r="H131" s="138"/>
      <c r="I131" s="138"/>
      <c r="J131" s="138"/>
      <c r="K131" s="138"/>
      <c r="L131" s="138"/>
      <c r="M131" s="138"/>
      <c r="N131" s="138"/>
      <c r="O131" s="138"/>
      <c r="P131" s="138"/>
      <c r="Q131" s="138"/>
      <c r="R131" s="4"/>
    </row>
    <row r="132" spans="1:18" ht="15" customHeight="1" x14ac:dyDescent="0.3">
      <c r="A132" s="4"/>
      <c r="B132" s="4"/>
      <c r="C132" s="139" t="s">
        <v>183</v>
      </c>
      <c r="D132" s="138"/>
      <c r="E132" s="138"/>
      <c r="F132" s="138"/>
      <c r="G132" s="138"/>
      <c r="H132" s="138"/>
      <c r="I132" s="138"/>
      <c r="J132" s="138"/>
      <c r="K132" s="138"/>
      <c r="L132" s="138"/>
      <c r="M132" s="138"/>
      <c r="N132" s="138"/>
      <c r="O132" s="138"/>
      <c r="P132" s="138"/>
      <c r="Q132" s="138"/>
      <c r="R132" s="4"/>
    </row>
    <row r="133" spans="1:18" ht="15" customHeight="1" x14ac:dyDescent="0.3">
      <c r="A133" s="4"/>
      <c r="B133" s="138"/>
      <c r="C133" s="138" t="s">
        <v>184</v>
      </c>
      <c r="D133" s="4"/>
      <c r="E133" s="144">
        <f t="shared" ref="E133:E139" si="15">SUM(F133:Q133)</f>
        <v>0</v>
      </c>
      <c r="F133" s="126">
        <v>0</v>
      </c>
      <c r="G133" s="126">
        <v>0</v>
      </c>
      <c r="H133" s="126">
        <v>0</v>
      </c>
      <c r="I133" s="126">
        <v>0</v>
      </c>
      <c r="J133" s="126">
        <v>0</v>
      </c>
      <c r="K133" s="126">
        <v>0</v>
      </c>
      <c r="L133" s="126">
        <v>0</v>
      </c>
      <c r="M133" s="126">
        <v>0</v>
      </c>
      <c r="N133" s="126">
        <v>0</v>
      </c>
      <c r="O133" s="126">
        <v>0</v>
      </c>
      <c r="P133" s="126">
        <v>0</v>
      </c>
      <c r="Q133" s="126">
        <v>0</v>
      </c>
      <c r="R133" s="4"/>
    </row>
    <row r="134" spans="1:18" ht="15" customHeight="1" x14ac:dyDescent="0.3">
      <c r="A134" s="4"/>
      <c r="B134" s="138"/>
      <c r="C134" s="138" t="s">
        <v>185</v>
      </c>
      <c r="D134" s="4"/>
      <c r="E134" s="144">
        <f t="shared" si="15"/>
        <v>0</v>
      </c>
      <c r="F134" s="126">
        <v>0</v>
      </c>
      <c r="G134" s="126">
        <v>0</v>
      </c>
      <c r="H134" s="126">
        <v>0</v>
      </c>
      <c r="I134" s="126">
        <v>0</v>
      </c>
      <c r="J134" s="126">
        <v>0</v>
      </c>
      <c r="K134" s="126">
        <v>0</v>
      </c>
      <c r="L134" s="126">
        <v>0</v>
      </c>
      <c r="M134" s="126">
        <v>0</v>
      </c>
      <c r="N134" s="126">
        <v>0</v>
      </c>
      <c r="O134" s="126">
        <v>0</v>
      </c>
      <c r="P134" s="126">
        <v>0</v>
      </c>
      <c r="Q134" s="126">
        <v>0</v>
      </c>
      <c r="R134" s="4"/>
    </row>
    <row r="135" spans="1:18" ht="15" customHeight="1" x14ac:dyDescent="0.3">
      <c r="A135" s="4"/>
      <c r="B135" s="138"/>
      <c r="C135" s="138" t="s">
        <v>186</v>
      </c>
      <c r="D135" s="4"/>
      <c r="E135" s="144">
        <f t="shared" si="15"/>
        <v>0</v>
      </c>
      <c r="F135" s="126">
        <v>0</v>
      </c>
      <c r="G135" s="126">
        <v>0</v>
      </c>
      <c r="H135" s="126">
        <v>0</v>
      </c>
      <c r="I135" s="126">
        <v>0</v>
      </c>
      <c r="J135" s="126">
        <v>0</v>
      </c>
      <c r="K135" s="126">
        <v>0</v>
      </c>
      <c r="L135" s="126">
        <v>0</v>
      </c>
      <c r="M135" s="126">
        <v>0</v>
      </c>
      <c r="N135" s="126">
        <v>0</v>
      </c>
      <c r="O135" s="126">
        <v>0</v>
      </c>
      <c r="P135" s="126">
        <v>0</v>
      </c>
      <c r="Q135" s="126">
        <v>0</v>
      </c>
      <c r="R135" s="4"/>
    </row>
    <row r="136" spans="1:18" ht="15" customHeight="1" x14ac:dyDescent="0.3">
      <c r="A136" s="4"/>
      <c r="B136" s="138"/>
      <c r="C136" s="138" t="s">
        <v>187</v>
      </c>
      <c r="D136" s="4"/>
      <c r="E136" s="144">
        <f t="shared" si="15"/>
        <v>0</v>
      </c>
      <c r="F136" s="126">
        <v>0</v>
      </c>
      <c r="G136" s="126">
        <v>0</v>
      </c>
      <c r="H136" s="126">
        <v>0</v>
      </c>
      <c r="I136" s="126">
        <v>0</v>
      </c>
      <c r="J136" s="126">
        <v>0</v>
      </c>
      <c r="K136" s="126">
        <v>0</v>
      </c>
      <c r="L136" s="126">
        <v>0</v>
      </c>
      <c r="M136" s="126">
        <v>0</v>
      </c>
      <c r="N136" s="126">
        <v>0</v>
      </c>
      <c r="O136" s="126">
        <v>0</v>
      </c>
      <c r="P136" s="126">
        <v>0</v>
      </c>
      <c r="Q136" s="126">
        <v>0</v>
      </c>
      <c r="R136" s="4"/>
    </row>
    <row r="137" spans="1:18" ht="15" customHeight="1" x14ac:dyDescent="0.3">
      <c r="A137" s="4"/>
      <c r="B137" s="138"/>
      <c r="C137" s="138" t="s">
        <v>3</v>
      </c>
      <c r="D137" s="138"/>
      <c r="E137" s="144"/>
      <c r="F137" s="144"/>
      <c r="G137" s="144"/>
      <c r="H137" s="144"/>
      <c r="I137" s="144"/>
      <c r="J137" s="144"/>
      <c r="K137" s="144"/>
      <c r="L137" s="144"/>
      <c r="M137" s="144"/>
      <c r="N137" s="144"/>
      <c r="O137" s="144"/>
      <c r="P137" s="144"/>
      <c r="Q137" s="144"/>
      <c r="R137" s="138"/>
    </row>
    <row r="138" spans="1:18" ht="15" customHeight="1" x14ac:dyDescent="0.3">
      <c r="A138" s="4"/>
      <c r="B138" s="138"/>
      <c r="C138" s="138"/>
      <c r="D138" s="183"/>
      <c r="E138" s="144">
        <f t="shared" si="15"/>
        <v>0</v>
      </c>
      <c r="F138" s="126">
        <v>0</v>
      </c>
      <c r="G138" s="126">
        <v>0</v>
      </c>
      <c r="H138" s="126">
        <v>0</v>
      </c>
      <c r="I138" s="126">
        <v>0</v>
      </c>
      <c r="J138" s="126">
        <v>0</v>
      </c>
      <c r="K138" s="126">
        <v>0</v>
      </c>
      <c r="L138" s="126">
        <v>0</v>
      </c>
      <c r="M138" s="126">
        <v>0</v>
      </c>
      <c r="N138" s="126">
        <v>0</v>
      </c>
      <c r="O138" s="126">
        <v>0</v>
      </c>
      <c r="P138" s="126">
        <v>0</v>
      </c>
      <c r="Q138" s="126">
        <v>0</v>
      </c>
      <c r="R138" s="138"/>
    </row>
    <row r="139" spans="1:18" ht="15" customHeight="1" x14ac:dyDescent="0.3">
      <c r="A139" s="4"/>
      <c r="B139" s="138"/>
      <c r="C139" s="138"/>
      <c r="D139" s="183"/>
      <c r="E139" s="144">
        <f t="shared" si="15"/>
        <v>0</v>
      </c>
      <c r="F139" s="126">
        <v>0</v>
      </c>
      <c r="G139" s="126">
        <v>0</v>
      </c>
      <c r="H139" s="126">
        <v>0</v>
      </c>
      <c r="I139" s="126">
        <v>0</v>
      </c>
      <c r="J139" s="126">
        <v>0</v>
      </c>
      <c r="K139" s="126">
        <v>0</v>
      </c>
      <c r="L139" s="126">
        <v>0</v>
      </c>
      <c r="M139" s="126">
        <v>0</v>
      </c>
      <c r="N139" s="126">
        <v>0</v>
      </c>
      <c r="O139" s="126">
        <v>0</v>
      </c>
      <c r="P139" s="126">
        <v>0</v>
      </c>
      <c r="Q139" s="126">
        <v>0</v>
      </c>
      <c r="R139" s="138"/>
    </row>
    <row r="140" spans="1:18" ht="5.0999999999999996" customHeight="1" thickBot="1" x14ac:dyDescent="0.35">
      <c r="A140" s="4"/>
      <c r="B140" s="145"/>
      <c r="C140" s="145"/>
      <c r="D140" s="145"/>
      <c r="E140" s="145"/>
      <c r="F140" s="145"/>
      <c r="G140" s="145"/>
      <c r="H140" s="145"/>
      <c r="I140" s="145"/>
      <c r="J140" s="145"/>
      <c r="K140" s="145"/>
      <c r="L140" s="145"/>
      <c r="M140" s="145"/>
      <c r="N140" s="145"/>
      <c r="O140" s="145"/>
      <c r="P140" s="145"/>
      <c r="Q140" s="145"/>
      <c r="R140" s="138"/>
    </row>
    <row r="141" spans="1:18" ht="15" customHeight="1" thickTop="1" x14ac:dyDescent="0.3">
      <c r="A141" s="4"/>
      <c r="B141" s="138"/>
      <c r="C141" s="138" t="s">
        <v>174</v>
      </c>
      <c r="D141" s="138"/>
      <c r="E141" s="140">
        <f>SUM(E133:E140)</f>
        <v>0</v>
      </c>
      <c r="F141" s="140">
        <f t="shared" ref="F141:Q141" si="16">SUM(F133:F140)</f>
        <v>0</v>
      </c>
      <c r="G141" s="140">
        <f t="shared" si="16"/>
        <v>0</v>
      </c>
      <c r="H141" s="140">
        <f t="shared" si="16"/>
        <v>0</v>
      </c>
      <c r="I141" s="140">
        <f t="shared" si="16"/>
        <v>0</v>
      </c>
      <c r="J141" s="140">
        <f t="shared" si="16"/>
        <v>0</v>
      </c>
      <c r="K141" s="140">
        <f t="shared" si="16"/>
        <v>0</v>
      </c>
      <c r="L141" s="140">
        <f t="shared" si="16"/>
        <v>0</v>
      </c>
      <c r="M141" s="140">
        <f t="shared" si="16"/>
        <v>0</v>
      </c>
      <c r="N141" s="140">
        <f t="shared" si="16"/>
        <v>0</v>
      </c>
      <c r="O141" s="140">
        <f t="shared" si="16"/>
        <v>0</v>
      </c>
      <c r="P141" s="140">
        <f t="shared" si="16"/>
        <v>0</v>
      </c>
      <c r="Q141" s="140">
        <f t="shared" si="16"/>
        <v>0</v>
      </c>
      <c r="R141" s="138"/>
    </row>
    <row r="142" spans="1:18" ht="15" customHeight="1" thickBot="1" x14ac:dyDescent="0.35">
      <c r="A142" s="4"/>
      <c r="B142" s="138"/>
      <c r="C142" s="138"/>
      <c r="D142" s="138"/>
      <c r="E142" s="138"/>
      <c r="F142" s="138"/>
      <c r="G142" s="138"/>
      <c r="H142" s="138"/>
      <c r="I142" s="138"/>
      <c r="J142" s="138"/>
      <c r="K142" s="138"/>
      <c r="L142" s="138"/>
      <c r="M142" s="138"/>
      <c r="N142" s="138"/>
      <c r="O142" s="138"/>
      <c r="P142" s="138"/>
      <c r="Q142" s="138"/>
      <c r="R142" s="138"/>
    </row>
    <row r="143" spans="1:18" ht="15" customHeight="1" thickBot="1" x14ac:dyDescent="0.35">
      <c r="A143" s="4"/>
      <c r="B143" s="166"/>
      <c r="C143" s="157" t="s">
        <v>188</v>
      </c>
      <c r="D143" s="157"/>
      <c r="E143" s="158">
        <f>E103+E114+E128+E141</f>
        <v>0</v>
      </c>
      <c r="F143" s="158">
        <f t="shared" ref="F143:Q143" si="17">F103+F114+F128+F141</f>
        <v>0</v>
      </c>
      <c r="G143" s="158">
        <f t="shared" si="17"/>
        <v>0</v>
      </c>
      <c r="H143" s="158">
        <f t="shared" si="17"/>
        <v>0</v>
      </c>
      <c r="I143" s="158">
        <f t="shared" si="17"/>
        <v>0</v>
      </c>
      <c r="J143" s="158">
        <f t="shared" si="17"/>
        <v>0</v>
      </c>
      <c r="K143" s="158">
        <f t="shared" si="17"/>
        <v>0</v>
      </c>
      <c r="L143" s="158">
        <f t="shared" si="17"/>
        <v>0</v>
      </c>
      <c r="M143" s="158">
        <f t="shared" si="17"/>
        <v>0</v>
      </c>
      <c r="N143" s="158">
        <f t="shared" si="17"/>
        <v>0</v>
      </c>
      <c r="O143" s="158">
        <f t="shared" si="17"/>
        <v>0</v>
      </c>
      <c r="P143" s="158">
        <f t="shared" si="17"/>
        <v>0</v>
      </c>
      <c r="Q143" s="158">
        <f t="shared" si="17"/>
        <v>0</v>
      </c>
      <c r="R143" s="167"/>
    </row>
    <row r="144" spans="1:18" ht="15" customHeight="1" thickBot="1" x14ac:dyDescent="0.35">
      <c r="A144" s="4"/>
      <c r="B144" s="138"/>
      <c r="C144" s="138"/>
      <c r="D144" s="138"/>
      <c r="E144" s="138"/>
      <c r="F144" s="138"/>
      <c r="G144" s="138"/>
      <c r="H144" s="138"/>
      <c r="I144" s="138"/>
      <c r="J144" s="138"/>
      <c r="K144" s="138"/>
      <c r="L144" s="138"/>
      <c r="M144" s="138"/>
      <c r="N144" s="138"/>
      <c r="O144" s="138"/>
      <c r="P144" s="138"/>
      <c r="Q144" s="138"/>
      <c r="R144" s="138"/>
    </row>
    <row r="145" spans="1:18" ht="15" customHeight="1" thickBot="1" x14ac:dyDescent="0.35">
      <c r="A145" s="4"/>
      <c r="B145" s="168"/>
      <c r="C145" s="157" t="s">
        <v>189</v>
      </c>
      <c r="D145" s="169"/>
      <c r="E145" s="158">
        <f t="shared" ref="E145:Q145" si="18">E59-E143</f>
        <v>0</v>
      </c>
      <c r="F145" s="158">
        <f t="shared" si="18"/>
        <v>0</v>
      </c>
      <c r="G145" s="158">
        <f t="shared" si="18"/>
        <v>0</v>
      </c>
      <c r="H145" s="158">
        <f t="shared" si="18"/>
        <v>0</v>
      </c>
      <c r="I145" s="158">
        <f t="shared" si="18"/>
        <v>0</v>
      </c>
      <c r="J145" s="158">
        <f t="shared" si="18"/>
        <v>0</v>
      </c>
      <c r="K145" s="158">
        <f t="shared" si="18"/>
        <v>0</v>
      </c>
      <c r="L145" s="158">
        <f t="shared" si="18"/>
        <v>0</v>
      </c>
      <c r="M145" s="158">
        <f t="shared" si="18"/>
        <v>0</v>
      </c>
      <c r="N145" s="158">
        <f t="shared" si="18"/>
        <v>0</v>
      </c>
      <c r="O145" s="158">
        <f t="shared" si="18"/>
        <v>0</v>
      </c>
      <c r="P145" s="158">
        <f t="shared" si="18"/>
        <v>0</v>
      </c>
      <c r="Q145" s="158">
        <f t="shared" si="18"/>
        <v>0</v>
      </c>
      <c r="R145" s="170"/>
    </row>
    <row r="146" spans="1:18" ht="15" customHeight="1" x14ac:dyDescent="0.3">
      <c r="A146" s="4"/>
      <c r="B146" s="138"/>
      <c r="C146" s="138"/>
      <c r="D146" s="138" t="s">
        <v>190</v>
      </c>
      <c r="E146" s="138"/>
      <c r="F146" s="138"/>
      <c r="G146" s="138"/>
      <c r="H146" s="138"/>
      <c r="I146" s="138"/>
      <c r="J146" s="138"/>
      <c r="K146" s="138"/>
      <c r="L146" s="138"/>
      <c r="M146" s="138"/>
      <c r="N146" s="138"/>
      <c r="O146" s="138"/>
      <c r="P146" s="138"/>
      <c r="Q146" s="138"/>
      <c r="R146" s="138"/>
    </row>
    <row r="147" spans="1:18" ht="15" customHeight="1" thickBot="1" x14ac:dyDescent="0.35">
      <c r="A147" s="4"/>
      <c r="B147" s="138"/>
      <c r="C147" s="139" t="s">
        <v>191</v>
      </c>
      <c r="D147" s="138"/>
      <c r="E147" s="138"/>
      <c r="F147" s="140"/>
      <c r="G147" s="138"/>
      <c r="H147" s="138"/>
      <c r="I147" s="138"/>
      <c r="J147" s="138"/>
      <c r="K147" s="138"/>
      <c r="L147" s="138"/>
      <c r="M147" s="138"/>
      <c r="N147" s="138"/>
      <c r="O147" s="138"/>
      <c r="P147" s="138"/>
      <c r="Q147" s="138"/>
      <c r="R147" s="138"/>
    </row>
    <row r="148" spans="1:18" ht="15" customHeight="1" x14ac:dyDescent="0.3">
      <c r="A148" s="4"/>
      <c r="B148" s="171"/>
      <c r="C148" s="172" t="s">
        <v>192</v>
      </c>
      <c r="D148" s="172"/>
      <c r="E148" s="172"/>
      <c r="F148" s="173">
        <f>Overhead!O6</f>
        <v>0</v>
      </c>
      <c r="G148" s="173">
        <f>F162</f>
        <v>0</v>
      </c>
      <c r="H148" s="173">
        <f t="shared" ref="H148:Q148" si="19">G162</f>
        <v>0</v>
      </c>
      <c r="I148" s="173">
        <f t="shared" si="19"/>
        <v>0</v>
      </c>
      <c r="J148" s="173">
        <f t="shared" si="19"/>
        <v>0</v>
      </c>
      <c r="K148" s="173">
        <f t="shared" si="19"/>
        <v>0</v>
      </c>
      <c r="L148" s="173">
        <f t="shared" si="19"/>
        <v>0</v>
      </c>
      <c r="M148" s="173">
        <f t="shared" si="19"/>
        <v>0</v>
      </c>
      <c r="N148" s="173">
        <f t="shared" si="19"/>
        <v>0</v>
      </c>
      <c r="O148" s="173">
        <f t="shared" si="19"/>
        <v>0</v>
      </c>
      <c r="P148" s="173">
        <f t="shared" si="19"/>
        <v>0</v>
      </c>
      <c r="Q148" s="173">
        <f t="shared" si="19"/>
        <v>0</v>
      </c>
      <c r="R148" s="174"/>
    </row>
    <row r="149" spans="1:18" ht="15" customHeight="1" x14ac:dyDescent="0.3">
      <c r="A149" s="4"/>
      <c r="B149" s="175"/>
      <c r="C149" s="138" t="s">
        <v>193</v>
      </c>
      <c r="D149" s="138"/>
      <c r="E149" s="138"/>
      <c r="F149" s="144">
        <f>F145</f>
        <v>0</v>
      </c>
      <c r="G149" s="144">
        <f t="shared" ref="G149:Q149" si="20">G145</f>
        <v>0</v>
      </c>
      <c r="H149" s="144">
        <f t="shared" si="20"/>
        <v>0</v>
      </c>
      <c r="I149" s="144">
        <f t="shared" si="20"/>
        <v>0</v>
      </c>
      <c r="J149" s="144">
        <f t="shared" si="20"/>
        <v>0</v>
      </c>
      <c r="K149" s="144">
        <f t="shared" si="20"/>
        <v>0</v>
      </c>
      <c r="L149" s="144">
        <f t="shared" si="20"/>
        <v>0</v>
      </c>
      <c r="M149" s="144">
        <f t="shared" si="20"/>
        <v>0</v>
      </c>
      <c r="N149" s="144">
        <f t="shared" si="20"/>
        <v>0</v>
      </c>
      <c r="O149" s="144">
        <f t="shared" si="20"/>
        <v>0</v>
      </c>
      <c r="P149" s="144">
        <f t="shared" si="20"/>
        <v>0</v>
      </c>
      <c r="Q149" s="144">
        <f t="shared" si="20"/>
        <v>0</v>
      </c>
      <c r="R149" s="176"/>
    </row>
    <row r="150" spans="1:18" ht="15" customHeight="1" x14ac:dyDescent="0.3">
      <c r="A150" s="4"/>
      <c r="B150" s="175"/>
      <c r="C150" s="138" t="s">
        <v>194</v>
      </c>
      <c r="D150" s="138"/>
      <c r="E150" s="138"/>
      <c r="F150" s="144">
        <f>IF((F148+F149)&lt;Overhead!$O$7,-'Cash Flow Statement'!F149-(F148-Overhead!$O$7),0)</f>
        <v>0</v>
      </c>
      <c r="G150" s="144">
        <f>IF((G148+G149)&lt;Overhead!$O$7,-'Cash Flow Statement'!G149-(G148-Overhead!$O$7),0)</f>
        <v>0</v>
      </c>
      <c r="H150" s="144">
        <f>IF((H148+H149)&lt;Overhead!$O$7,-'Cash Flow Statement'!H149-(H148-Overhead!$O$7),0)</f>
        <v>0</v>
      </c>
      <c r="I150" s="144">
        <f>IF((I148+I149)&lt;Overhead!$O$7,-'Cash Flow Statement'!I149-(I148-Overhead!$O$7),0)</f>
        <v>0</v>
      </c>
      <c r="J150" s="144">
        <f>IF((J148+J149)&lt;Overhead!$O$7,-'Cash Flow Statement'!J149-(J148-Overhead!$O$7),0)</f>
        <v>0</v>
      </c>
      <c r="K150" s="144">
        <f>IF((K148+K149)&lt;Overhead!$O$7,-'Cash Flow Statement'!K149-(K148-Overhead!$O$7),0)</f>
        <v>0</v>
      </c>
      <c r="L150" s="144">
        <f>IF((L148+L149)&lt;Overhead!$O$7,-'Cash Flow Statement'!L149-(L148-Overhead!$O$7),0)</f>
        <v>0</v>
      </c>
      <c r="M150" s="144">
        <f>IF((M148+M149)&lt;Overhead!$O$7,-'Cash Flow Statement'!M149-(M148-Overhead!$O$7),0)</f>
        <v>0</v>
      </c>
      <c r="N150" s="144">
        <f>IF((N148+N149)&lt;Overhead!$O$7,-'Cash Flow Statement'!N149-(N148-Overhead!$O$7),0)</f>
        <v>0</v>
      </c>
      <c r="O150" s="144">
        <f>IF((O148+O149)&lt;Overhead!$O$7,-'Cash Flow Statement'!O149-(O148-Overhead!$O$7),0)</f>
        <v>0</v>
      </c>
      <c r="P150" s="144">
        <f>IF((P148+P149)&lt;Overhead!$O$7,-'Cash Flow Statement'!P149-(P148-Overhead!$O$7),0)</f>
        <v>0</v>
      </c>
      <c r="Q150" s="144">
        <f>IF((Q148+Q149)&lt;Overhead!$O$7,-'Cash Flow Statement'!Q149-(Q148-Overhead!$O$7),0)</f>
        <v>0</v>
      </c>
      <c r="R150" s="176"/>
    </row>
    <row r="151" spans="1:18" ht="15" customHeight="1" x14ac:dyDescent="0.3">
      <c r="A151" s="4"/>
      <c r="B151" s="175"/>
      <c r="C151" s="138"/>
      <c r="D151" s="138"/>
      <c r="E151" s="138"/>
      <c r="F151" s="144"/>
      <c r="G151" s="144"/>
      <c r="H151" s="144"/>
      <c r="I151" s="144"/>
      <c r="J151" s="144"/>
      <c r="K151" s="144"/>
      <c r="L151" s="144"/>
      <c r="M151" s="144"/>
      <c r="N151" s="144"/>
      <c r="O151" s="144"/>
      <c r="P151" s="144"/>
      <c r="Q151" s="144"/>
      <c r="R151" s="176"/>
    </row>
    <row r="152" spans="1:18" ht="15" customHeight="1" x14ac:dyDescent="0.3">
      <c r="A152" s="4"/>
      <c r="B152" s="175"/>
      <c r="C152" s="138" t="s">
        <v>195</v>
      </c>
      <c r="D152" s="138"/>
      <c r="E152" s="138"/>
      <c r="F152" s="144"/>
      <c r="G152" s="144"/>
      <c r="H152" s="144"/>
      <c r="I152" s="144"/>
      <c r="J152" s="144"/>
      <c r="K152" s="144"/>
      <c r="L152" s="144"/>
      <c r="M152" s="144"/>
      <c r="N152" s="144"/>
      <c r="O152" s="144"/>
      <c r="P152" s="144"/>
      <c r="Q152" s="144"/>
      <c r="R152" s="176"/>
    </row>
    <row r="153" spans="1:18" ht="15" customHeight="1" x14ac:dyDescent="0.3">
      <c r="A153" s="4"/>
      <c r="B153" s="175"/>
      <c r="C153" s="138"/>
      <c r="D153" s="138" t="s">
        <v>196</v>
      </c>
      <c r="E153" s="138"/>
      <c r="F153" s="144">
        <f>Overhead!$O$8</f>
        <v>0</v>
      </c>
      <c r="G153" s="144">
        <f>F160</f>
        <v>0</v>
      </c>
      <c r="H153" s="144">
        <f t="shared" ref="H153:Q153" si="21">G160</f>
        <v>0</v>
      </c>
      <c r="I153" s="144">
        <f t="shared" si="21"/>
        <v>0</v>
      </c>
      <c r="J153" s="144">
        <f t="shared" si="21"/>
        <v>0</v>
      </c>
      <c r="K153" s="144">
        <f t="shared" si="21"/>
        <v>0</v>
      </c>
      <c r="L153" s="144">
        <f t="shared" si="21"/>
        <v>0</v>
      </c>
      <c r="M153" s="144">
        <f t="shared" si="21"/>
        <v>0</v>
      </c>
      <c r="N153" s="144">
        <f t="shared" si="21"/>
        <v>0</v>
      </c>
      <c r="O153" s="144">
        <f t="shared" si="21"/>
        <v>0</v>
      </c>
      <c r="P153" s="144">
        <f t="shared" si="21"/>
        <v>0</v>
      </c>
      <c r="Q153" s="144">
        <f t="shared" si="21"/>
        <v>0</v>
      </c>
      <c r="R153" s="176"/>
    </row>
    <row r="154" spans="1:18" ht="15" customHeight="1" x14ac:dyDescent="0.3">
      <c r="A154" s="4"/>
      <c r="B154" s="175"/>
      <c r="C154" s="138"/>
      <c r="D154" s="138" t="s">
        <v>197</v>
      </c>
      <c r="E154" s="138"/>
      <c r="F154" s="144">
        <f t="shared" ref="F154:Q154" si="22">F150</f>
        <v>0</v>
      </c>
      <c r="G154" s="144">
        <f t="shared" si="22"/>
        <v>0</v>
      </c>
      <c r="H154" s="144">
        <f t="shared" si="22"/>
        <v>0</v>
      </c>
      <c r="I154" s="144">
        <f t="shared" si="22"/>
        <v>0</v>
      </c>
      <c r="J154" s="144">
        <f t="shared" si="22"/>
        <v>0</v>
      </c>
      <c r="K154" s="144">
        <f t="shared" si="22"/>
        <v>0</v>
      </c>
      <c r="L154" s="144">
        <f t="shared" si="22"/>
        <v>0</v>
      </c>
      <c r="M154" s="144">
        <f t="shared" si="22"/>
        <v>0</v>
      </c>
      <c r="N154" s="144">
        <f t="shared" si="22"/>
        <v>0</v>
      </c>
      <c r="O154" s="144">
        <f t="shared" si="22"/>
        <v>0</v>
      </c>
      <c r="P154" s="144">
        <f t="shared" si="22"/>
        <v>0</v>
      </c>
      <c r="Q154" s="144">
        <f t="shared" si="22"/>
        <v>0</v>
      </c>
      <c r="R154" s="176"/>
    </row>
    <row r="155" spans="1:18" ht="15" customHeight="1" x14ac:dyDescent="0.3">
      <c r="A155" s="4"/>
      <c r="B155" s="175"/>
      <c r="C155" s="138"/>
      <c r="D155" s="138" t="s">
        <v>467</v>
      </c>
      <c r="E155" s="138"/>
      <c r="F155" s="144">
        <f>ROUND((F153+F154)*(Overhead!$O$9/360)*30,0)</f>
        <v>0</v>
      </c>
      <c r="G155" s="144">
        <f>ROUND((G153+G154)*(Overhead!$O$9/360)*30,0)</f>
        <v>0</v>
      </c>
      <c r="H155" s="144">
        <f>ROUND((H153+H154)*(Overhead!$O$9/360)*30,0)</f>
        <v>0</v>
      </c>
      <c r="I155" s="144">
        <f>ROUND((I153+I154)*(Overhead!$O$9/360)*30,0)</f>
        <v>0</v>
      </c>
      <c r="J155" s="144">
        <f>ROUND((J153+J154)*(Overhead!$O$9/360)*30,0)</f>
        <v>0</v>
      </c>
      <c r="K155" s="144">
        <f>ROUND((K153+K154)*(Overhead!$O$9/360)*30,0)</f>
        <v>0</v>
      </c>
      <c r="L155" s="144">
        <f>ROUND((L153+L154)*(Overhead!$O$9/360)*30,0)</f>
        <v>0</v>
      </c>
      <c r="M155" s="144">
        <f>ROUND((M153+M154)*(Overhead!$O$9/360)*30,0)</f>
        <v>0</v>
      </c>
      <c r="N155" s="144">
        <f>ROUND((N153+N154)*(Overhead!$O$9/360)*30,0)</f>
        <v>0</v>
      </c>
      <c r="O155" s="144">
        <f>ROUND((O153+O154)*(Overhead!$O$9/360)*30,0)</f>
        <v>0</v>
      </c>
      <c r="P155" s="144">
        <f>ROUND((P153+P154)*(Overhead!$O$9/360)*30,0)</f>
        <v>0</v>
      </c>
      <c r="Q155" s="144">
        <f>ROUND((Q153+Q154)*(Overhead!$O$9/360)*30,0)</f>
        <v>0</v>
      </c>
      <c r="R155" s="176"/>
    </row>
    <row r="156" spans="1:18" ht="15" customHeight="1" x14ac:dyDescent="0.3">
      <c r="A156" s="4"/>
      <c r="B156" s="175"/>
      <c r="C156" s="138"/>
      <c r="D156" s="138" t="s">
        <v>198</v>
      </c>
      <c r="E156" s="138"/>
      <c r="F156" s="144">
        <f>F155</f>
        <v>0</v>
      </c>
      <c r="G156" s="144">
        <f t="shared" ref="G156:Q156" si="23">ROUND(F156+G155-G158,0)</f>
        <v>0</v>
      </c>
      <c r="H156" s="144">
        <f t="shared" si="23"/>
        <v>0</v>
      </c>
      <c r="I156" s="144">
        <f t="shared" si="23"/>
        <v>0</v>
      </c>
      <c r="J156" s="144">
        <f t="shared" si="23"/>
        <v>0</v>
      </c>
      <c r="K156" s="144">
        <f t="shared" si="23"/>
        <v>0</v>
      </c>
      <c r="L156" s="144">
        <f t="shared" si="23"/>
        <v>0</v>
      </c>
      <c r="M156" s="144">
        <f t="shared" si="23"/>
        <v>0</v>
      </c>
      <c r="N156" s="144">
        <f t="shared" si="23"/>
        <v>0</v>
      </c>
      <c r="O156" s="144">
        <f t="shared" si="23"/>
        <v>0</v>
      </c>
      <c r="P156" s="144">
        <f t="shared" si="23"/>
        <v>0</v>
      </c>
      <c r="Q156" s="144">
        <f t="shared" si="23"/>
        <v>0</v>
      </c>
      <c r="R156" s="176"/>
    </row>
    <row r="157" spans="1:18" ht="15" customHeight="1" x14ac:dyDescent="0.3">
      <c r="A157" s="4"/>
      <c r="B157" s="175"/>
      <c r="C157" s="138"/>
      <c r="D157" s="138" t="s">
        <v>199</v>
      </c>
      <c r="E157" s="138"/>
      <c r="F157" s="144"/>
      <c r="G157" s="144"/>
      <c r="H157" s="144"/>
      <c r="I157" s="144"/>
      <c r="J157" s="144"/>
      <c r="K157" s="144"/>
      <c r="L157" s="144"/>
      <c r="M157" s="144"/>
      <c r="N157" s="144"/>
      <c r="O157" s="144"/>
      <c r="P157" s="144"/>
      <c r="Q157" s="144"/>
      <c r="R157" s="176"/>
    </row>
    <row r="158" spans="1:18" ht="15" customHeight="1" x14ac:dyDescent="0.3">
      <c r="A158" s="4"/>
      <c r="B158" s="175"/>
      <c r="C158" s="138"/>
      <c r="D158" s="162" t="s">
        <v>177</v>
      </c>
      <c r="E158" s="138"/>
      <c r="F158" s="126">
        <v>0</v>
      </c>
      <c r="G158" s="126">
        <v>0</v>
      </c>
      <c r="H158" s="126">
        <v>0</v>
      </c>
      <c r="I158" s="126">
        <v>0</v>
      </c>
      <c r="J158" s="126">
        <v>0</v>
      </c>
      <c r="K158" s="126">
        <v>0</v>
      </c>
      <c r="L158" s="126">
        <v>0</v>
      </c>
      <c r="M158" s="126">
        <v>0</v>
      </c>
      <c r="N158" s="126">
        <v>0</v>
      </c>
      <c r="O158" s="126">
        <v>0</v>
      </c>
      <c r="P158" s="126">
        <v>0</v>
      </c>
      <c r="Q158" s="126">
        <v>0</v>
      </c>
      <c r="R158" s="176"/>
    </row>
    <row r="159" spans="1:18" ht="15" customHeight="1" x14ac:dyDescent="0.3">
      <c r="A159" s="4"/>
      <c r="B159" s="175"/>
      <c r="C159" s="138"/>
      <c r="D159" s="162" t="s">
        <v>178</v>
      </c>
      <c r="E159" s="138"/>
      <c r="F159" s="126">
        <v>0</v>
      </c>
      <c r="G159" s="126">
        <v>0</v>
      </c>
      <c r="H159" s="126">
        <v>0</v>
      </c>
      <c r="I159" s="126">
        <v>0</v>
      </c>
      <c r="J159" s="126">
        <v>0</v>
      </c>
      <c r="K159" s="126">
        <v>0</v>
      </c>
      <c r="L159" s="126">
        <v>0</v>
      </c>
      <c r="M159" s="126">
        <v>0</v>
      </c>
      <c r="N159" s="126">
        <v>0</v>
      </c>
      <c r="O159" s="126">
        <v>0</v>
      </c>
      <c r="P159" s="126">
        <v>0</v>
      </c>
      <c r="Q159" s="126">
        <v>0</v>
      </c>
      <c r="R159" s="176"/>
    </row>
    <row r="160" spans="1:18" ht="15" customHeight="1" x14ac:dyDescent="0.3">
      <c r="A160" s="4"/>
      <c r="B160" s="175"/>
      <c r="C160" s="138"/>
      <c r="D160" s="138" t="s">
        <v>200</v>
      </c>
      <c r="E160" s="138"/>
      <c r="F160" s="144">
        <f t="shared" ref="F160:Q160" si="24">ROUND(F153+F154+F155-F158-F159,0)</f>
        <v>0</v>
      </c>
      <c r="G160" s="144">
        <f t="shared" si="24"/>
        <v>0</v>
      </c>
      <c r="H160" s="144">
        <f t="shared" si="24"/>
        <v>0</v>
      </c>
      <c r="I160" s="144">
        <f t="shared" si="24"/>
        <v>0</v>
      </c>
      <c r="J160" s="144">
        <f t="shared" si="24"/>
        <v>0</v>
      </c>
      <c r="K160" s="144">
        <f t="shared" si="24"/>
        <v>0</v>
      </c>
      <c r="L160" s="144">
        <f t="shared" si="24"/>
        <v>0</v>
      </c>
      <c r="M160" s="144">
        <f t="shared" si="24"/>
        <v>0</v>
      </c>
      <c r="N160" s="144">
        <f t="shared" si="24"/>
        <v>0</v>
      </c>
      <c r="O160" s="144">
        <f t="shared" si="24"/>
        <v>0</v>
      </c>
      <c r="P160" s="144">
        <f t="shared" si="24"/>
        <v>0</v>
      </c>
      <c r="Q160" s="144">
        <f t="shared" si="24"/>
        <v>0</v>
      </c>
      <c r="R160" s="176"/>
    </row>
    <row r="161" spans="1:18" ht="15" customHeight="1" x14ac:dyDescent="0.3">
      <c r="A161" s="4"/>
      <c r="B161" s="175"/>
      <c r="C161" s="138"/>
      <c r="D161" s="138"/>
      <c r="E161" s="138"/>
      <c r="F161" s="144"/>
      <c r="G161" s="144"/>
      <c r="H161" s="144"/>
      <c r="I161" s="144"/>
      <c r="J161" s="144"/>
      <c r="K161" s="144"/>
      <c r="L161" s="144"/>
      <c r="M161" s="144"/>
      <c r="N161" s="144"/>
      <c r="O161" s="144"/>
      <c r="P161" s="144"/>
      <c r="Q161" s="144"/>
      <c r="R161" s="176"/>
    </row>
    <row r="162" spans="1:18" ht="15" customHeight="1" x14ac:dyDescent="0.3">
      <c r="A162" s="4"/>
      <c r="B162" s="175"/>
      <c r="C162" s="138" t="s">
        <v>201</v>
      </c>
      <c r="D162" s="4"/>
      <c r="E162" s="138"/>
      <c r="F162" s="20">
        <f>IF(F150&gt;0,Overhead!$O$7,'Cash Flow Statement'!F148+'Cash Flow Statement'!F149-F158-F159)</f>
        <v>0</v>
      </c>
      <c r="G162" s="20">
        <f>IF(G150&gt;0,Overhead!$O$7,'Cash Flow Statement'!G148+'Cash Flow Statement'!G149-G158-G159)</f>
        <v>0</v>
      </c>
      <c r="H162" s="20">
        <f>IF(H150&gt;0,Overhead!$O$7,'Cash Flow Statement'!H148+'Cash Flow Statement'!H149-H158-H159)</f>
        <v>0</v>
      </c>
      <c r="I162" s="20">
        <f>IF(I150&gt;0,Overhead!$O$7,'Cash Flow Statement'!I148+'Cash Flow Statement'!I149-I158-I159)</f>
        <v>0</v>
      </c>
      <c r="J162" s="20">
        <f>IF(J150&gt;0,Overhead!$O$7,'Cash Flow Statement'!J148+'Cash Flow Statement'!J149-J158-J159)</f>
        <v>0</v>
      </c>
      <c r="K162" s="20">
        <f>IF(K150&gt;0,Overhead!$O$7,'Cash Flow Statement'!K148+'Cash Flow Statement'!K149-K158-K159)</f>
        <v>0</v>
      </c>
      <c r="L162" s="20">
        <f>IF(L150&gt;0,Overhead!$O$7,'Cash Flow Statement'!L148+'Cash Flow Statement'!L149-L158-L159)</f>
        <v>0</v>
      </c>
      <c r="M162" s="20">
        <f>IF(M150&gt;0,Overhead!$O$7,'Cash Flow Statement'!M148+'Cash Flow Statement'!M149-M158-M159)</f>
        <v>0</v>
      </c>
      <c r="N162" s="20">
        <f>IF(N150&gt;0,Overhead!$O$7,'Cash Flow Statement'!N148+'Cash Flow Statement'!N149-N158-N159)</f>
        <v>0</v>
      </c>
      <c r="O162" s="20">
        <f>IF(O150&gt;0,Overhead!$O$7,'Cash Flow Statement'!O148+'Cash Flow Statement'!O149-O158-O159)</f>
        <v>0</v>
      </c>
      <c r="P162" s="20">
        <f>IF(P150&gt;0,Overhead!$O$7,'Cash Flow Statement'!P148+'Cash Flow Statement'!P149-P158-P159)</f>
        <v>0</v>
      </c>
      <c r="Q162" s="20">
        <f>IF(Q150&gt;0,Overhead!$O$7,'Cash Flow Statement'!Q148+'Cash Flow Statement'!Q149-Q158-Q159)</f>
        <v>0</v>
      </c>
      <c r="R162" s="176"/>
    </row>
    <row r="163" spans="1:18" ht="5.0999999999999996" customHeight="1" thickBot="1" x14ac:dyDescent="0.35">
      <c r="A163" s="4"/>
      <c r="B163" s="177"/>
      <c r="C163" s="178"/>
      <c r="D163" s="6"/>
      <c r="E163" s="6"/>
      <c r="F163" s="179"/>
      <c r="G163" s="179"/>
      <c r="H163" s="179"/>
      <c r="I163" s="179"/>
      <c r="J163" s="179"/>
      <c r="K163" s="179"/>
      <c r="L163" s="179"/>
      <c r="M163" s="179"/>
      <c r="N163" s="179"/>
      <c r="O163" s="179"/>
      <c r="P163" s="179"/>
      <c r="Q163" s="179"/>
      <c r="R163" s="180"/>
    </row>
    <row r="165" spans="1:18" ht="15" customHeight="1" x14ac:dyDescent="0.3">
      <c r="G165" s="164"/>
      <c r="Q165" s="164"/>
    </row>
    <row r="176" spans="1:18" ht="15" customHeight="1" x14ac:dyDescent="0.3">
      <c r="D176" s="181"/>
    </row>
  </sheetData>
  <sheetProtection password="CA5F" sheet="1" objects="1" scenarios="1"/>
  <mergeCells count="5">
    <mergeCell ref="D3:Q3"/>
    <mergeCell ref="C46:D46"/>
    <mergeCell ref="C54:D54"/>
    <mergeCell ref="C55:D55"/>
    <mergeCell ref="D2:K2"/>
  </mergeCells>
  <printOptions horizontalCentered="1"/>
  <pageMargins left="0.45" right="0.45" top="0.5" bottom="0.5" header="0" footer="0"/>
  <pageSetup scale="78" fitToHeight="5" orientation="landscape" r:id="rId1"/>
  <rowBreaks count="5" manualBreakCount="5">
    <brk id="40" min="1" max="17" man="1"/>
    <brk id="60" min="1" max="17" man="1"/>
    <brk id="84" min="1" max="17" man="1"/>
    <brk id="115" min="1" max="17" man="1"/>
    <brk id="146" min="1" max="17"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P46"/>
  <sheetViews>
    <sheetView topLeftCell="A19" workbookViewId="0">
      <selection activeCell="F37" sqref="F37"/>
    </sheetView>
  </sheetViews>
  <sheetFormatPr defaultRowHeight="14.4" x14ac:dyDescent="0.3"/>
  <cols>
    <col min="1" max="1" width="3.6640625" style="1" customWidth="1"/>
    <col min="2" max="2" width="20.88671875" style="1" customWidth="1"/>
    <col min="3" max="3" width="1.6640625" style="1" customWidth="1"/>
    <col min="4" max="4" width="20.88671875" style="1" customWidth="1"/>
    <col min="5" max="5" width="1.6640625" style="1" customWidth="1"/>
    <col min="6" max="6" width="20.88671875" style="1" customWidth="1"/>
    <col min="7" max="7" width="1.6640625" style="1" customWidth="1"/>
    <col min="8" max="8" width="22.88671875" style="1" customWidth="1"/>
    <col min="9" max="9" width="1.6640625" style="1" customWidth="1"/>
    <col min="10" max="10" width="22.77734375" style="1" customWidth="1"/>
    <col min="11" max="11" width="1.6640625" style="1" customWidth="1"/>
    <col min="12" max="12" width="20.88671875" style="1" customWidth="1"/>
    <col min="13" max="13" width="1.6640625" style="1" customWidth="1"/>
    <col min="14" max="14" width="20.88671875" style="1" customWidth="1"/>
    <col min="15" max="15" width="1.88671875" style="1" customWidth="1"/>
    <col min="16" max="16" width="20.88671875" style="1" customWidth="1"/>
    <col min="17" max="17" width="1.88671875" style="1" customWidth="1"/>
    <col min="18" max="18" width="5.88671875" style="1" customWidth="1"/>
    <col min="19" max="16384" width="8.88671875" style="1"/>
  </cols>
  <sheetData>
    <row r="2" spans="2:16" x14ac:dyDescent="0.3">
      <c r="B2" s="35" t="s">
        <v>17</v>
      </c>
      <c r="D2" s="25" t="s">
        <v>130</v>
      </c>
      <c r="F2" s="28" t="s">
        <v>94</v>
      </c>
      <c r="H2" s="32" t="s">
        <v>48</v>
      </c>
      <c r="J2" s="30" t="s">
        <v>305</v>
      </c>
      <c r="L2" s="37" t="s">
        <v>90</v>
      </c>
      <c r="N2" s="19" t="s">
        <v>568</v>
      </c>
      <c r="P2" s="115" t="s">
        <v>285</v>
      </c>
    </row>
    <row r="3" spans="2:16" x14ac:dyDescent="0.3">
      <c r="B3" s="36" t="s">
        <v>1</v>
      </c>
      <c r="D3" s="12" t="s">
        <v>131</v>
      </c>
      <c r="F3" s="27" t="s">
        <v>26</v>
      </c>
      <c r="H3" s="33" t="s">
        <v>282</v>
      </c>
      <c r="J3" s="13" t="s">
        <v>137</v>
      </c>
      <c r="L3" s="53" t="s">
        <v>92</v>
      </c>
      <c r="N3" s="29" t="s">
        <v>82</v>
      </c>
      <c r="P3" s="55">
        <v>1</v>
      </c>
    </row>
    <row r="4" spans="2:16" x14ac:dyDescent="0.3">
      <c r="B4" s="36" t="s">
        <v>5</v>
      </c>
      <c r="D4" s="12" t="s">
        <v>134</v>
      </c>
      <c r="F4" s="27" t="s">
        <v>27</v>
      </c>
      <c r="H4" s="33" t="s">
        <v>281</v>
      </c>
      <c r="J4" s="13" t="s">
        <v>53</v>
      </c>
      <c r="L4" s="53" t="s">
        <v>91</v>
      </c>
      <c r="N4" s="29" t="s">
        <v>83</v>
      </c>
      <c r="P4" s="55">
        <v>0.9</v>
      </c>
    </row>
    <row r="5" spans="2:16" x14ac:dyDescent="0.3">
      <c r="B5" s="36" t="s">
        <v>6</v>
      </c>
      <c r="D5" s="12" t="s">
        <v>132</v>
      </c>
      <c r="F5" s="27" t="s">
        <v>28</v>
      </c>
      <c r="H5" s="33" t="s">
        <v>280</v>
      </c>
      <c r="J5" s="13" t="s">
        <v>138</v>
      </c>
      <c r="L5" s="53" t="s">
        <v>36</v>
      </c>
      <c r="N5" s="29" t="s">
        <v>84</v>
      </c>
      <c r="P5" s="55">
        <v>0.85</v>
      </c>
    </row>
    <row r="6" spans="2:16" x14ac:dyDescent="0.3">
      <c r="B6" s="36" t="s">
        <v>219</v>
      </c>
      <c r="D6" s="12" t="s">
        <v>133</v>
      </c>
      <c r="F6" s="27" t="s">
        <v>29</v>
      </c>
      <c r="H6" s="33" t="s">
        <v>51</v>
      </c>
      <c r="J6" s="21" t="s">
        <v>3</v>
      </c>
      <c r="L6" s="53" t="s">
        <v>37</v>
      </c>
      <c r="N6" s="29" t="s">
        <v>85</v>
      </c>
      <c r="P6" s="55">
        <v>0.8</v>
      </c>
    </row>
    <row r="7" spans="2:16" x14ac:dyDescent="0.3">
      <c r="B7" s="36" t="s">
        <v>7</v>
      </c>
      <c r="F7" s="27" t="s">
        <v>25</v>
      </c>
      <c r="H7" s="33" t="s">
        <v>50</v>
      </c>
      <c r="J7" s="21" t="s">
        <v>3</v>
      </c>
      <c r="L7" s="53" t="s">
        <v>264</v>
      </c>
      <c r="N7" s="29" t="s">
        <v>80</v>
      </c>
      <c r="P7" s="55">
        <v>0.75</v>
      </c>
    </row>
    <row r="8" spans="2:16" x14ac:dyDescent="0.3">
      <c r="B8" s="36" t="s">
        <v>9</v>
      </c>
      <c r="F8" s="27" t="s">
        <v>30</v>
      </c>
      <c r="H8" s="33" t="s">
        <v>49</v>
      </c>
      <c r="L8" s="53" t="s">
        <v>263</v>
      </c>
      <c r="N8" s="29" t="s">
        <v>86</v>
      </c>
      <c r="P8" s="55">
        <v>0.7</v>
      </c>
    </row>
    <row r="9" spans="2:16" x14ac:dyDescent="0.3">
      <c r="B9" s="36" t="s">
        <v>8</v>
      </c>
      <c r="F9" s="27" t="s">
        <v>31</v>
      </c>
      <c r="H9" s="33" t="s">
        <v>260</v>
      </c>
      <c r="L9" s="53" t="s">
        <v>262</v>
      </c>
      <c r="N9" s="29" t="s">
        <v>87</v>
      </c>
      <c r="P9" s="55">
        <v>0.65</v>
      </c>
    </row>
    <row r="10" spans="2:16" x14ac:dyDescent="0.3">
      <c r="B10" s="36" t="s">
        <v>18</v>
      </c>
      <c r="F10" s="27" t="s">
        <v>32</v>
      </c>
      <c r="H10" s="33" t="s">
        <v>261</v>
      </c>
      <c r="L10" s="53" t="s">
        <v>3</v>
      </c>
      <c r="N10" s="29" t="s">
        <v>88</v>
      </c>
      <c r="P10" s="55">
        <v>0.6</v>
      </c>
    </row>
    <row r="11" spans="2:16" x14ac:dyDescent="0.3">
      <c r="B11" s="36" t="s">
        <v>15</v>
      </c>
      <c r="F11" s="27" t="s">
        <v>33</v>
      </c>
      <c r="H11" s="33" t="s">
        <v>314</v>
      </c>
      <c r="L11" s="53" t="s">
        <v>38</v>
      </c>
      <c r="N11" s="29" t="s">
        <v>89</v>
      </c>
      <c r="P11" s="55">
        <v>0.55000000000000004</v>
      </c>
    </row>
    <row r="12" spans="2:16" x14ac:dyDescent="0.3">
      <c r="B12" s="36" t="s">
        <v>54</v>
      </c>
      <c r="D12" s="49" t="s">
        <v>119</v>
      </c>
      <c r="F12" s="27" t="s">
        <v>34</v>
      </c>
      <c r="H12" s="33" t="s">
        <v>3</v>
      </c>
      <c r="L12" s="53" t="s">
        <v>39</v>
      </c>
      <c r="P12" s="55">
        <v>0.5</v>
      </c>
    </row>
    <row r="13" spans="2:16" x14ac:dyDescent="0.3">
      <c r="B13" s="36" t="s">
        <v>55</v>
      </c>
      <c r="D13" s="24" t="s">
        <v>304</v>
      </c>
      <c r="F13" s="27" t="s">
        <v>99</v>
      </c>
      <c r="L13" s="53" t="s">
        <v>265</v>
      </c>
      <c r="P13" s="55">
        <v>0.45</v>
      </c>
    </row>
    <row r="14" spans="2:16" x14ac:dyDescent="0.3">
      <c r="B14" s="36" t="s">
        <v>10</v>
      </c>
      <c r="D14" s="24" t="s">
        <v>113</v>
      </c>
      <c r="F14" s="27" t="s">
        <v>100</v>
      </c>
      <c r="L14" s="53" t="s">
        <v>40</v>
      </c>
      <c r="P14" s="55">
        <v>0.4</v>
      </c>
    </row>
    <row r="15" spans="2:16" x14ac:dyDescent="0.3">
      <c r="B15" s="36" t="s">
        <v>11</v>
      </c>
      <c r="D15" s="24" t="s">
        <v>114</v>
      </c>
      <c r="F15" s="27" t="s">
        <v>35</v>
      </c>
      <c r="L15" s="53" t="s">
        <v>41</v>
      </c>
      <c r="P15" s="55">
        <v>0.35</v>
      </c>
    </row>
    <row r="16" spans="2:16" x14ac:dyDescent="0.3">
      <c r="B16" s="36" t="s">
        <v>12</v>
      </c>
      <c r="D16" s="24" t="s">
        <v>117</v>
      </c>
      <c r="F16" s="27" t="s">
        <v>3</v>
      </c>
      <c r="L16" s="53" t="s">
        <v>42</v>
      </c>
      <c r="P16" s="55">
        <v>0.3</v>
      </c>
    </row>
    <row r="17" spans="2:16" x14ac:dyDescent="0.3">
      <c r="B17" s="36" t="s">
        <v>13</v>
      </c>
      <c r="D17" s="24" t="s">
        <v>118</v>
      </c>
      <c r="L17" s="53" t="s">
        <v>3</v>
      </c>
      <c r="P17" s="55">
        <v>0.25</v>
      </c>
    </row>
    <row r="18" spans="2:16" x14ac:dyDescent="0.3">
      <c r="B18" s="36" t="s">
        <v>14</v>
      </c>
      <c r="P18" s="55">
        <v>0.2</v>
      </c>
    </row>
    <row r="19" spans="2:16" x14ac:dyDescent="0.3">
      <c r="B19" s="36" t="s">
        <v>16</v>
      </c>
      <c r="P19" s="55">
        <v>0.15</v>
      </c>
    </row>
    <row r="20" spans="2:16" x14ac:dyDescent="0.3">
      <c r="B20" s="36" t="s">
        <v>19</v>
      </c>
      <c r="C20" s="2"/>
      <c r="D20" s="2"/>
      <c r="E20" s="2"/>
      <c r="F20" s="26" t="s">
        <v>43</v>
      </c>
      <c r="G20" s="2"/>
      <c r="H20" s="32" t="s">
        <v>422</v>
      </c>
      <c r="I20" s="2"/>
      <c r="J20" s="30" t="s">
        <v>423</v>
      </c>
      <c r="K20" s="2"/>
      <c r="L20" s="37" t="s">
        <v>426</v>
      </c>
      <c r="M20" s="2"/>
      <c r="N20" s="49" t="s">
        <v>81</v>
      </c>
      <c r="P20" s="55">
        <v>0.1</v>
      </c>
    </row>
    <row r="21" spans="2:16" x14ac:dyDescent="0.3">
      <c r="B21" s="36" t="s">
        <v>3</v>
      </c>
      <c r="F21" s="27" t="s">
        <v>95</v>
      </c>
      <c r="H21" s="34" t="s">
        <v>56</v>
      </c>
      <c r="J21" s="13" t="s">
        <v>56</v>
      </c>
      <c r="L21" s="15" t="s">
        <v>2</v>
      </c>
      <c r="N21" s="54">
        <v>1</v>
      </c>
      <c r="P21" s="55">
        <v>0.05</v>
      </c>
    </row>
    <row r="22" spans="2:16" x14ac:dyDescent="0.3">
      <c r="F22" s="27" t="s">
        <v>96</v>
      </c>
      <c r="H22" s="34" t="s">
        <v>57</v>
      </c>
      <c r="J22" s="13" t="s">
        <v>57</v>
      </c>
      <c r="L22" s="15" t="s">
        <v>21</v>
      </c>
      <c r="N22" s="54">
        <v>0.9</v>
      </c>
      <c r="P22" s="55">
        <v>0</v>
      </c>
    </row>
    <row r="23" spans="2:16" x14ac:dyDescent="0.3">
      <c r="F23" s="27" t="s">
        <v>97</v>
      </c>
      <c r="H23" s="34" t="s">
        <v>139</v>
      </c>
      <c r="J23" s="13" t="s">
        <v>139</v>
      </c>
      <c r="L23" s="15" t="s">
        <v>22</v>
      </c>
      <c r="N23" s="54">
        <v>0.85</v>
      </c>
    </row>
    <row r="24" spans="2:16" x14ac:dyDescent="0.3">
      <c r="F24" s="27" t="s">
        <v>3</v>
      </c>
      <c r="H24" s="34" t="s">
        <v>58</v>
      </c>
      <c r="J24" s="13" t="s">
        <v>3</v>
      </c>
      <c r="L24" s="15" t="s">
        <v>23</v>
      </c>
      <c r="N24" s="54">
        <v>0.8</v>
      </c>
      <c r="P24" s="114" t="s">
        <v>312</v>
      </c>
    </row>
    <row r="25" spans="2:16" x14ac:dyDescent="0.3">
      <c r="H25" s="34" t="s">
        <v>3</v>
      </c>
      <c r="L25" s="15" t="s">
        <v>24</v>
      </c>
      <c r="N25" s="54">
        <v>0.75</v>
      </c>
      <c r="P25" s="56">
        <v>1</v>
      </c>
    </row>
    <row r="26" spans="2:16" x14ac:dyDescent="0.3">
      <c r="L26" s="15" t="s">
        <v>120</v>
      </c>
      <c r="N26" s="54">
        <v>0.67</v>
      </c>
      <c r="P26" s="56">
        <v>0</v>
      </c>
    </row>
    <row r="27" spans="2:16" x14ac:dyDescent="0.3">
      <c r="L27" s="15" t="s">
        <v>121</v>
      </c>
      <c r="N27" s="54">
        <v>0.6</v>
      </c>
    </row>
    <row r="28" spans="2:16" x14ac:dyDescent="0.3">
      <c r="B28" s="35" t="s">
        <v>164</v>
      </c>
      <c r="D28" s="123" t="s">
        <v>381</v>
      </c>
      <c r="F28" s="26" t="s">
        <v>44</v>
      </c>
      <c r="H28" s="32" t="s">
        <v>421</v>
      </c>
      <c r="J28" s="30" t="s">
        <v>424</v>
      </c>
      <c r="L28" s="15" t="s">
        <v>122</v>
      </c>
      <c r="N28" s="54">
        <v>0.5</v>
      </c>
    </row>
    <row r="29" spans="2:16" x14ac:dyDescent="0.3">
      <c r="B29" s="36" t="s">
        <v>277</v>
      </c>
      <c r="D29" s="34" t="s">
        <v>317</v>
      </c>
      <c r="F29" s="27" t="s">
        <v>44</v>
      </c>
      <c r="H29" s="33" t="s">
        <v>254</v>
      </c>
      <c r="J29" s="31" t="s">
        <v>386</v>
      </c>
      <c r="L29" s="15" t="s">
        <v>4</v>
      </c>
      <c r="N29" s="54">
        <v>0.4</v>
      </c>
    </row>
    <row r="30" spans="2:16" x14ac:dyDescent="0.3">
      <c r="B30" s="36" t="s">
        <v>278</v>
      </c>
      <c r="D30" s="34" t="s">
        <v>318</v>
      </c>
      <c r="F30" s="27" t="s">
        <v>98</v>
      </c>
      <c r="H30" s="33" t="s">
        <v>255</v>
      </c>
      <c r="J30" s="31" t="s">
        <v>387</v>
      </c>
      <c r="M30" s="2"/>
      <c r="N30" s="54">
        <v>0.33</v>
      </c>
    </row>
    <row r="31" spans="2:16" x14ac:dyDescent="0.3">
      <c r="B31" s="36" t="s">
        <v>279</v>
      </c>
      <c r="D31" s="34" t="s">
        <v>379</v>
      </c>
      <c r="F31" s="27" t="s">
        <v>128</v>
      </c>
      <c r="H31" s="33" t="s">
        <v>256</v>
      </c>
      <c r="J31" s="31" t="s">
        <v>388</v>
      </c>
      <c r="N31" s="54">
        <v>0.25</v>
      </c>
      <c r="P31" s="114" t="s">
        <v>332</v>
      </c>
    </row>
    <row r="32" spans="2:16" x14ac:dyDescent="0.3">
      <c r="B32" s="36" t="s">
        <v>326</v>
      </c>
      <c r="D32" s="34" t="s">
        <v>380</v>
      </c>
      <c r="F32" s="27" t="s">
        <v>129</v>
      </c>
      <c r="H32" s="33" t="s">
        <v>257</v>
      </c>
      <c r="J32" s="31" t="s">
        <v>389</v>
      </c>
      <c r="N32" s="54">
        <v>0.2</v>
      </c>
      <c r="P32" s="14" t="s">
        <v>334</v>
      </c>
    </row>
    <row r="33" spans="2:16" x14ac:dyDescent="0.3">
      <c r="B33" s="36" t="s">
        <v>284</v>
      </c>
      <c r="D33" s="34" t="s">
        <v>3</v>
      </c>
      <c r="F33" s="27" t="s">
        <v>3</v>
      </c>
      <c r="H33" s="33" t="s">
        <v>258</v>
      </c>
      <c r="J33" s="31" t="s">
        <v>390</v>
      </c>
      <c r="N33" s="54">
        <v>0.1</v>
      </c>
      <c r="P33" s="14" t="s">
        <v>335</v>
      </c>
    </row>
    <row r="34" spans="2:16" x14ac:dyDescent="0.3">
      <c r="B34" s="36" t="s">
        <v>327</v>
      </c>
      <c r="D34" s="34" t="s">
        <v>3</v>
      </c>
      <c r="H34" s="33" t="s">
        <v>259</v>
      </c>
      <c r="J34" s="31" t="s">
        <v>391</v>
      </c>
      <c r="P34" s="14" t="s">
        <v>336</v>
      </c>
    </row>
    <row r="35" spans="2:16" x14ac:dyDescent="0.3">
      <c r="B35" s="36" t="s">
        <v>283</v>
      </c>
      <c r="P35" s="14" t="s">
        <v>333</v>
      </c>
    </row>
    <row r="36" spans="2:16" x14ac:dyDescent="0.3">
      <c r="B36" s="36" t="s">
        <v>3</v>
      </c>
      <c r="P36" s="14" t="s">
        <v>337</v>
      </c>
    </row>
    <row r="37" spans="2:16" x14ac:dyDescent="0.3">
      <c r="D37" s="123" t="s">
        <v>20</v>
      </c>
      <c r="F37" s="26" t="s">
        <v>573</v>
      </c>
      <c r="M37" s="2"/>
      <c r="P37" s="14" t="s">
        <v>338</v>
      </c>
    </row>
    <row r="38" spans="2:16" x14ac:dyDescent="0.3">
      <c r="D38" s="34" t="s">
        <v>228</v>
      </c>
      <c r="F38" s="27" t="s">
        <v>574</v>
      </c>
      <c r="P38" s="14" t="s">
        <v>339</v>
      </c>
    </row>
    <row r="39" spans="2:16" x14ac:dyDescent="0.3">
      <c r="D39" s="34" t="s">
        <v>382</v>
      </c>
      <c r="F39" s="27" t="s">
        <v>98</v>
      </c>
      <c r="P39" s="14" t="s">
        <v>340</v>
      </c>
    </row>
    <row r="40" spans="2:16" x14ac:dyDescent="0.3">
      <c r="D40" s="34" t="s">
        <v>383</v>
      </c>
      <c r="F40" s="27" t="s">
        <v>128</v>
      </c>
      <c r="P40" s="14" t="s">
        <v>341</v>
      </c>
    </row>
    <row r="41" spans="2:16" x14ac:dyDescent="0.3">
      <c r="D41" s="34" t="s">
        <v>384</v>
      </c>
      <c r="F41" s="27" t="s">
        <v>129</v>
      </c>
      <c r="P41" s="14" t="s">
        <v>342</v>
      </c>
    </row>
    <row r="42" spans="2:16" x14ac:dyDescent="0.3">
      <c r="D42" s="34" t="s">
        <v>74</v>
      </c>
      <c r="F42" s="27" t="s">
        <v>575</v>
      </c>
      <c r="M42" s="2"/>
      <c r="P42" s="14" t="s">
        <v>343</v>
      </c>
    </row>
    <row r="43" spans="2:16" x14ac:dyDescent="0.3">
      <c r="D43" s="34" t="s">
        <v>385</v>
      </c>
      <c r="F43" s="27" t="s">
        <v>3</v>
      </c>
      <c r="P43" s="14" t="s">
        <v>344</v>
      </c>
    </row>
    <row r="44" spans="2:16" x14ac:dyDescent="0.3">
      <c r="F44" s="27" t="s">
        <v>3</v>
      </c>
      <c r="P44" s="14" t="s">
        <v>345</v>
      </c>
    </row>
    <row r="45" spans="2:16" x14ac:dyDescent="0.3">
      <c r="P45" s="14" t="s">
        <v>346</v>
      </c>
    </row>
    <row r="46" spans="2:16" x14ac:dyDescent="0.3">
      <c r="P46" s="14" t="s">
        <v>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26"/>
  <sheetViews>
    <sheetView showGridLines="0" showRowColHeaders="0" workbookViewId="0">
      <selection activeCell="D2" sqref="D2"/>
    </sheetView>
  </sheetViews>
  <sheetFormatPr defaultRowHeight="15" customHeight="1" x14ac:dyDescent="0.3"/>
  <cols>
    <col min="1" max="1" width="2.88671875" customWidth="1"/>
    <col min="2" max="2" width="45.88671875" customWidth="1"/>
    <col min="3" max="3" width="1.88671875" customWidth="1"/>
    <col min="4" max="4" width="30.88671875" customWidth="1"/>
    <col min="5" max="5" width="1.88671875" customWidth="1"/>
    <col min="6" max="6" width="10.88671875" customWidth="1"/>
    <col min="7" max="7" width="1.88671875" customWidth="1"/>
    <col min="8" max="8" width="4.6640625" customWidth="1"/>
    <col min="9" max="9" width="0.88671875" customWidth="1"/>
    <col min="10" max="10" width="4.6640625" customWidth="1"/>
    <col min="11" max="11" width="0.88671875" customWidth="1"/>
    <col min="12" max="12" width="12.6640625" customWidth="1"/>
    <col min="13" max="13" width="0.88671875" customWidth="1"/>
  </cols>
  <sheetData>
    <row r="2" spans="2:13" ht="20.100000000000001" customHeight="1" x14ac:dyDescent="0.3">
      <c r="B2" s="1" t="s">
        <v>292</v>
      </c>
      <c r="D2" s="245" t="s">
        <v>564</v>
      </c>
    </row>
    <row r="3" spans="2:13" ht="10.050000000000001" customHeight="1" x14ac:dyDescent="0.3">
      <c r="B3" s="1"/>
    </row>
    <row r="4" spans="2:13" ht="20.100000000000001" customHeight="1" x14ac:dyDescent="0.3">
      <c r="B4" s="1" t="s">
        <v>293</v>
      </c>
      <c r="D4" s="246">
        <v>2023</v>
      </c>
    </row>
    <row r="5" spans="2:13" ht="10.050000000000001" customHeight="1" x14ac:dyDescent="0.3">
      <c r="B5" s="1"/>
    </row>
    <row r="6" spans="2:13" ht="20.100000000000001" customHeight="1" x14ac:dyDescent="0.3">
      <c r="B6" t="s">
        <v>306</v>
      </c>
      <c r="D6" s="247" t="s">
        <v>568</v>
      </c>
    </row>
    <row r="7" spans="2:13" ht="15" customHeight="1" x14ac:dyDescent="0.3">
      <c r="B7" s="1"/>
    </row>
    <row r="8" spans="2:13" ht="30" customHeight="1" x14ac:dyDescent="0.3">
      <c r="B8" s="400" t="s">
        <v>307</v>
      </c>
      <c r="C8" s="400"/>
      <c r="D8" s="400"/>
      <c r="E8" s="400"/>
      <c r="F8" s="400"/>
    </row>
    <row r="9" spans="2:13" ht="5.0999999999999996" customHeight="1" thickBot="1" x14ac:dyDescent="0.35">
      <c r="B9" s="1"/>
      <c r="H9" s="283"/>
      <c r="I9" s="283"/>
      <c r="K9" s="283"/>
      <c r="L9" s="283"/>
      <c r="M9" s="283"/>
    </row>
    <row r="10" spans="2:13" ht="20.100000000000001" customHeight="1" thickBot="1" x14ac:dyDescent="0.35">
      <c r="B10" s="47" t="s">
        <v>266</v>
      </c>
      <c r="D10" s="247" t="s">
        <v>17</v>
      </c>
      <c r="E10" s="1"/>
      <c r="F10" s="285">
        <v>0</v>
      </c>
      <c r="I10" s="283"/>
      <c r="K10" s="283"/>
      <c r="L10" s="401" t="s">
        <v>478</v>
      </c>
      <c r="M10" s="283"/>
    </row>
    <row r="11" spans="2:13" ht="5.0999999999999996" customHeight="1" thickBot="1" x14ac:dyDescent="0.35">
      <c r="C11" s="46"/>
      <c r="I11" s="283"/>
      <c r="K11" s="283"/>
      <c r="L11" s="401"/>
      <c r="M11" s="283"/>
    </row>
    <row r="12" spans="2:13" ht="20.100000000000001" customHeight="1" thickBot="1" x14ac:dyDescent="0.35">
      <c r="B12" s="47" t="s">
        <v>294</v>
      </c>
      <c r="C12" s="46"/>
      <c r="D12" s="247" t="s">
        <v>17</v>
      </c>
      <c r="F12" s="285">
        <v>0</v>
      </c>
      <c r="I12" s="283"/>
      <c r="K12" s="283"/>
      <c r="L12" s="401"/>
      <c r="M12" s="283"/>
    </row>
    <row r="13" spans="2:13" ht="5.0999999999999996" customHeight="1" thickBot="1" x14ac:dyDescent="0.35">
      <c r="B13" s="47"/>
      <c r="C13" s="46"/>
      <c r="I13" s="283"/>
      <c r="K13" s="283"/>
      <c r="L13" s="401"/>
      <c r="M13" s="283"/>
    </row>
    <row r="14" spans="2:13" ht="20.100000000000001" customHeight="1" thickBot="1" x14ac:dyDescent="0.35">
      <c r="B14" s="47" t="s">
        <v>295</v>
      </c>
      <c r="C14" s="46"/>
      <c r="D14" s="247" t="s">
        <v>17</v>
      </c>
      <c r="F14" s="285">
        <v>0</v>
      </c>
      <c r="I14" s="283"/>
      <c r="K14" s="283"/>
      <c r="L14" s="401"/>
      <c r="M14" s="283"/>
    </row>
    <row r="15" spans="2:13" ht="5.0999999999999996" customHeight="1" thickBot="1" x14ac:dyDescent="0.35">
      <c r="B15" s="47"/>
      <c r="C15" s="46"/>
      <c r="I15" s="283"/>
      <c r="J15" s="283"/>
      <c r="K15" s="283"/>
      <c r="L15" s="401"/>
      <c r="M15" s="283"/>
    </row>
    <row r="16" spans="2:13" ht="20.100000000000001" customHeight="1" thickBot="1" x14ac:dyDescent="0.35">
      <c r="B16" s="47" t="s">
        <v>296</v>
      </c>
      <c r="C16" s="46"/>
      <c r="D16" s="247" t="s">
        <v>17</v>
      </c>
      <c r="F16" s="285">
        <v>0</v>
      </c>
      <c r="I16" s="283"/>
      <c r="K16" s="283"/>
      <c r="L16" s="401"/>
      <c r="M16" s="283"/>
    </row>
    <row r="17" spans="2:13" ht="5.0999999999999996" customHeight="1" thickBot="1" x14ac:dyDescent="0.35">
      <c r="B17" s="47"/>
      <c r="C17" s="46"/>
      <c r="F17">
        <v>0</v>
      </c>
      <c r="I17" s="283"/>
      <c r="K17" s="283"/>
      <c r="L17" s="401"/>
      <c r="M17" s="283"/>
    </row>
    <row r="18" spans="2:13" ht="20.100000000000001" customHeight="1" thickBot="1" x14ac:dyDescent="0.35">
      <c r="B18" s="47" t="s">
        <v>267</v>
      </c>
      <c r="C18" s="46"/>
      <c r="D18" s="247" t="s">
        <v>17</v>
      </c>
      <c r="F18" s="285">
        <v>0</v>
      </c>
      <c r="I18" s="283"/>
      <c r="K18" s="283"/>
      <c r="L18" s="401"/>
      <c r="M18" s="283"/>
    </row>
    <row r="19" spans="2:13" ht="5.0999999999999996" customHeight="1" thickBot="1" x14ac:dyDescent="0.35">
      <c r="B19" s="47"/>
      <c r="C19" s="46"/>
      <c r="I19" s="283"/>
      <c r="K19" s="283"/>
      <c r="M19" s="283"/>
    </row>
    <row r="20" spans="2:13" ht="20.100000000000001" customHeight="1" thickBot="1" x14ac:dyDescent="0.35">
      <c r="B20" s="47" t="s">
        <v>297</v>
      </c>
      <c r="C20" s="46"/>
      <c r="D20" s="247" t="s">
        <v>277</v>
      </c>
      <c r="F20" s="285">
        <v>0</v>
      </c>
      <c r="I20" s="283"/>
      <c r="K20" s="283"/>
      <c r="L20" s="284">
        <f>SUM(F10:F20)</f>
        <v>0</v>
      </c>
      <c r="M20" s="283"/>
    </row>
    <row r="21" spans="2:13" ht="5.0999999999999996" customHeight="1" x14ac:dyDescent="0.3">
      <c r="B21" s="2"/>
      <c r="C21" s="46"/>
      <c r="H21" s="283"/>
      <c r="I21" s="283"/>
      <c r="K21" s="283"/>
      <c r="L21" s="283"/>
      <c r="M21" s="283"/>
    </row>
    <row r="22" spans="2:13" ht="15" customHeight="1" x14ac:dyDescent="0.3">
      <c r="B22" s="50"/>
      <c r="C22" s="46"/>
    </row>
    <row r="23" spans="2:13" ht="15" customHeight="1" x14ac:dyDescent="0.3">
      <c r="B23" s="2"/>
      <c r="C23" s="46"/>
    </row>
    <row r="24" spans="2:13" ht="15" customHeight="1" x14ac:dyDescent="0.3">
      <c r="B24" s="2"/>
      <c r="C24" s="46"/>
    </row>
    <row r="26" spans="2:13" ht="30" customHeight="1" x14ac:dyDescent="0.3"/>
  </sheetData>
  <sheetProtection algorithmName="SHA-512" hashValue="cyxI+/gL592K8SDhJnhW2znCHxHwkLekBZFLKLT7FiMhhPZpaN57LovPNPo4MVge6Ek8wjq2jH1N8nv3x6+ynQ==" saltValue="+bpGwCcguE8VtmB3n+IyMQ==" spinCount="100000" sheet="1" objects="1" scenarios="1"/>
  <mergeCells count="2">
    <mergeCell ref="B8:F8"/>
    <mergeCell ref="L10:L18"/>
  </mergeCells>
  <printOptions horizontalCentered="1"/>
  <pageMargins left="0.7" right="0.7" top="1" bottom="0.75" header="0" footer="0"/>
  <pageSetup orientation="landscape" horizontalDpi="4294967295" verticalDpi="4294967295" r:id="rId1"/>
  <extLst>
    <ext xmlns:x14="http://schemas.microsoft.com/office/spreadsheetml/2009/9/main" uri="{CCE6A557-97BC-4b89-ADB6-D9C93CAAB3DF}">
      <x14:dataValidations xmlns:xm="http://schemas.microsoft.com/office/excel/2006/main" count="3">
        <x14:dataValidation type="list" allowBlank="1" showInputMessage="1" showErrorMessage="1" xr:uid="{BF5862F2-DA53-4381-A90C-BD7858253BA3}">
          <x14:formula1>
            <xm:f>Data!$N$2:$N$11</xm:f>
          </x14:formula1>
          <xm:sqref>D6</xm:sqref>
        </x14:dataValidation>
        <x14:dataValidation type="list" allowBlank="1" showInputMessage="1" showErrorMessage="1" xr:uid="{6087D000-9669-4397-B21A-D4429208B4D0}">
          <x14:formula1>
            <xm:f>Data!$B$2:$B$21</xm:f>
          </x14:formula1>
          <xm:sqref>D10 D12 D14 D16 D18</xm:sqref>
        </x14:dataValidation>
        <x14:dataValidation type="list" allowBlank="1" showInputMessage="1" showErrorMessage="1" xr:uid="{C8CDBF57-DA4C-44BA-8F1A-EF2FD9413DAD}">
          <x14:formula1>
            <xm:f>Data!$B$28:$B$36</xm:f>
          </x14:formula1>
          <xm:sqref>D20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H93"/>
  <sheetViews>
    <sheetView showGridLines="0" showRowColHeaders="0" topLeftCell="A63" zoomScaleNormal="100" workbookViewId="0"/>
  </sheetViews>
  <sheetFormatPr defaultRowHeight="15" customHeight="1" x14ac:dyDescent="0.3"/>
  <cols>
    <col min="1" max="1" width="2.88671875" style="4" customWidth="1"/>
    <col min="2" max="2" width="0.88671875" style="4" customWidth="1"/>
    <col min="3" max="3" width="15.88671875" style="4" customWidth="1"/>
    <col min="4" max="4" width="0.88671875" style="4" customWidth="1"/>
    <col min="5" max="5" width="8.6640625" style="4" customWidth="1"/>
    <col min="6" max="6" width="0.88671875" style="4" customWidth="1"/>
    <col min="7" max="7" width="8.77734375" style="4" customWidth="1"/>
    <col min="8" max="8" width="0.88671875" style="4" customWidth="1"/>
    <col min="9" max="9" width="8.77734375" style="4" customWidth="1"/>
    <col min="10" max="10" width="0.88671875" style="4" customWidth="1"/>
    <col min="11" max="11" width="8.77734375" style="4" customWidth="1"/>
    <col min="12" max="12" width="0.88671875" style="4" customWidth="1"/>
    <col min="13" max="13" width="8.77734375" style="4" customWidth="1"/>
    <col min="14" max="14" width="0.88671875" style="4" customWidth="1"/>
    <col min="15" max="15" width="8.77734375" style="4" customWidth="1"/>
    <col min="16" max="16" width="0.88671875" style="4" customWidth="1"/>
    <col min="17" max="17" width="6.88671875" style="4" customWidth="1"/>
    <col min="18" max="18" width="0.88671875" style="4" customWidth="1"/>
    <col min="19" max="19" width="2.6640625" style="4" customWidth="1"/>
    <col min="20" max="20" width="0.88671875" style="4" customWidth="1"/>
    <col min="21" max="32" width="4.88671875" style="4" customWidth="1"/>
    <col min="33" max="33" width="0.88671875" style="4" customWidth="1"/>
    <col min="34" max="34" width="6.88671875" style="51" customWidth="1"/>
    <col min="35" max="16384" width="8.88671875" style="4"/>
  </cols>
  <sheetData>
    <row r="2" spans="2:34" ht="13.05" customHeight="1" x14ac:dyDescent="0.3">
      <c r="U2" s="423" t="s">
        <v>469</v>
      </c>
      <c r="V2" s="424"/>
      <c r="W2" s="424"/>
      <c r="X2" s="424"/>
      <c r="Y2" s="424"/>
      <c r="Z2" s="424"/>
      <c r="AA2" s="424"/>
      <c r="AB2" s="424"/>
      <c r="AC2" s="424"/>
      <c r="AD2" s="424"/>
      <c r="AE2" s="424"/>
      <c r="AF2" s="424"/>
      <c r="AG2" s="425"/>
    </row>
    <row r="3" spans="2:34" ht="13.05" customHeight="1" x14ac:dyDescent="0.3">
      <c r="U3" s="426"/>
      <c r="V3" s="427"/>
      <c r="W3" s="427"/>
      <c r="X3" s="427"/>
      <c r="Y3" s="427"/>
      <c r="Z3" s="427"/>
      <c r="AA3" s="427"/>
      <c r="AB3" s="427"/>
      <c r="AC3" s="427"/>
      <c r="AD3" s="427"/>
      <c r="AE3" s="427"/>
      <c r="AF3" s="427"/>
      <c r="AG3" s="428"/>
    </row>
    <row r="4" spans="2:34" ht="15" customHeight="1" thickBot="1" x14ac:dyDescent="0.35">
      <c r="C4" s="2" t="s">
        <v>135</v>
      </c>
      <c r="D4" s="2"/>
      <c r="E4" s="2"/>
      <c r="F4" s="2"/>
      <c r="G4" s="2"/>
      <c r="H4" s="2"/>
      <c r="I4" s="2"/>
      <c r="J4" s="2"/>
      <c r="K4" s="2"/>
      <c r="L4" s="2"/>
      <c r="M4" s="2"/>
      <c r="N4" s="2"/>
      <c r="O4" s="2"/>
      <c r="P4" s="2"/>
    </row>
    <row r="5" spans="2:34" ht="5.0999999999999996" customHeight="1" x14ac:dyDescent="0.3">
      <c r="B5" s="58"/>
      <c r="C5" s="59"/>
      <c r="D5" s="59"/>
      <c r="E5" s="59"/>
      <c r="F5" s="59"/>
      <c r="G5" s="59"/>
      <c r="H5" s="59"/>
      <c r="I5" s="59"/>
      <c r="J5" s="59"/>
      <c r="K5" s="59"/>
      <c r="L5" s="59"/>
      <c r="M5" s="59"/>
      <c r="N5" s="59"/>
      <c r="O5" s="59"/>
      <c r="P5" s="59"/>
      <c r="Q5" s="59"/>
      <c r="R5" s="62"/>
      <c r="T5" s="58"/>
      <c r="U5" s="59"/>
      <c r="V5" s="61"/>
      <c r="W5" s="59"/>
      <c r="X5" s="59"/>
      <c r="Y5" s="61"/>
      <c r="Z5" s="61"/>
      <c r="AA5" s="61"/>
      <c r="AB5" s="61"/>
      <c r="AC5" s="61"/>
      <c r="AD5" s="61"/>
      <c r="AE5" s="61"/>
      <c r="AF5" s="61"/>
      <c r="AG5" s="78"/>
      <c r="AH5" s="52"/>
    </row>
    <row r="6" spans="2:34" ht="15" customHeight="1" x14ac:dyDescent="0.3">
      <c r="B6" s="63"/>
      <c r="C6" s="405" t="s">
        <v>192</v>
      </c>
      <c r="D6" s="405"/>
      <c r="E6" s="405"/>
      <c r="F6" s="405"/>
      <c r="G6" s="405"/>
      <c r="H6" s="405"/>
      <c r="I6" s="405"/>
      <c r="J6" s="405"/>
      <c r="K6" s="405"/>
      <c r="L6" s="405"/>
      <c r="M6" s="405"/>
      <c r="N6" s="84"/>
      <c r="O6" s="409">
        <v>0</v>
      </c>
      <c r="P6" s="410"/>
      <c r="Q6" s="411"/>
      <c r="R6" s="65"/>
      <c r="T6" s="63"/>
      <c r="V6" s="7"/>
      <c r="Y6" s="7"/>
      <c r="Z6" s="7"/>
      <c r="AA6" s="7"/>
      <c r="AB6" s="7"/>
      <c r="AC6" s="7"/>
      <c r="AD6" s="7"/>
      <c r="AE6" s="7"/>
      <c r="AF6" s="7"/>
      <c r="AG6" s="80"/>
      <c r="AH6" s="52"/>
    </row>
    <row r="7" spans="2:34" ht="15" customHeight="1" x14ac:dyDescent="0.3">
      <c r="B7" s="63"/>
      <c r="C7" s="405" t="s">
        <v>550</v>
      </c>
      <c r="D7" s="405"/>
      <c r="E7" s="405"/>
      <c r="F7" s="405"/>
      <c r="G7" s="405"/>
      <c r="H7" s="405"/>
      <c r="I7" s="405"/>
      <c r="J7" s="405"/>
      <c r="K7" s="405"/>
      <c r="L7" s="405"/>
      <c r="M7" s="405"/>
      <c r="N7" s="84"/>
      <c r="O7" s="409">
        <v>0</v>
      </c>
      <c r="P7" s="410"/>
      <c r="Q7" s="411"/>
      <c r="R7" s="65"/>
      <c r="T7" s="63"/>
      <c r="V7" s="7"/>
      <c r="Y7" s="7"/>
      <c r="Z7" s="7"/>
      <c r="AA7" s="7"/>
      <c r="AB7" s="7"/>
      <c r="AC7" s="7"/>
      <c r="AD7" s="7"/>
      <c r="AE7" s="7"/>
      <c r="AF7" s="7"/>
      <c r="AG7" s="80"/>
      <c r="AH7" s="52"/>
    </row>
    <row r="8" spans="2:34" ht="15" customHeight="1" x14ac:dyDescent="0.3">
      <c r="B8" s="63"/>
      <c r="C8" s="405" t="s">
        <v>466</v>
      </c>
      <c r="D8" s="405"/>
      <c r="E8" s="405"/>
      <c r="F8" s="405"/>
      <c r="G8" s="405"/>
      <c r="H8" s="405"/>
      <c r="I8" s="405"/>
      <c r="J8" s="405"/>
      <c r="K8" s="405"/>
      <c r="L8" s="405"/>
      <c r="M8" s="405"/>
      <c r="N8" s="84"/>
      <c r="O8" s="409">
        <v>0</v>
      </c>
      <c r="P8" s="410"/>
      <c r="Q8" s="411"/>
      <c r="R8" s="65"/>
      <c r="T8" s="63"/>
      <c r="V8" s="7"/>
      <c r="Y8" s="7"/>
      <c r="Z8" s="7"/>
      <c r="AA8" s="7"/>
      <c r="AB8" s="7"/>
      <c r="AC8" s="7"/>
      <c r="AD8" s="7"/>
      <c r="AE8" s="7"/>
      <c r="AF8" s="7"/>
      <c r="AG8" s="80"/>
      <c r="AH8" s="52"/>
    </row>
    <row r="9" spans="2:34" ht="15" customHeight="1" x14ac:dyDescent="0.3">
      <c r="B9" s="63"/>
      <c r="C9" s="405" t="s">
        <v>301</v>
      </c>
      <c r="D9" s="405"/>
      <c r="E9" s="405"/>
      <c r="F9" s="405"/>
      <c r="G9" s="405"/>
      <c r="H9" s="405"/>
      <c r="I9" s="405"/>
      <c r="J9" s="405"/>
      <c r="K9" s="405"/>
      <c r="L9" s="405"/>
      <c r="M9" s="405"/>
      <c r="N9" s="84"/>
      <c r="O9" s="406">
        <v>0</v>
      </c>
      <c r="P9" s="407"/>
      <c r="Q9" s="408"/>
      <c r="R9" s="65"/>
      <c r="T9" s="63"/>
      <c r="U9" s="404" t="s">
        <v>136</v>
      </c>
      <c r="V9" s="404"/>
      <c r="W9" s="404"/>
      <c r="X9" s="404"/>
      <c r="Y9" s="404"/>
      <c r="Z9" s="404"/>
      <c r="AA9" s="404"/>
      <c r="AB9" s="404"/>
      <c r="AC9" s="404"/>
      <c r="AD9" s="404"/>
      <c r="AE9" s="404"/>
      <c r="AF9" s="404"/>
      <c r="AG9" s="80"/>
      <c r="AH9" s="52"/>
    </row>
    <row r="10" spans="2:34" ht="15" customHeight="1" x14ac:dyDescent="0.3">
      <c r="B10" s="63"/>
      <c r="C10" s="405" t="s">
        <v>308</v>
      </c>
      <c r="D10" s="405"/>
      <c r="E10" s="405"/>
      <c r="F10" s="405"/>
      <c r="G10" s="405"/>
      <c r="H10" s="405"/>
      <c r="I10" s="405"/>
      <c r="J10" s="405"/>
      <c r="K10" s="405"/>
      <c r="L10" s="405"/>
      <c r="M10" s="405"/>
      <c r="N10" s="405"/>
      <c r="O10" s="405"/>
      <c r="P10" s="405"/>
      <c r="R10" s="65"/>
      <c r="T10" s="63"/>
      <c r="U10" s="81" t="s">
        <v>101</v>
      </c>
      <c r="V10" s="81" t="s">
        <v>102</v>
      </c>
      <c r="W10" s="81" t="s">
        <v>103</v>
      </c>
      <c r="X10" s="81" t="s">
        <v>104</v>
      </c>
      <c r="Y10" s="81" t="s">
        <v>105</v>
      </c>
      <c r="Z10" s="81" t="s">
        <v>106</v>
      </c>
      <c r="AA10" s="81" t="s">
        <v>107</v>
      </c>
      <c r="AB10" s="81" t="s">
        <v>108</v>
      </c>
      <c r="AC10" s="81" t="s">
        <v>109</v>
      </c>
      <c r="AD10" s="81" t="s">
        <v>110</v>
      </c>
      <c r="AE10" s="81" t="s">
        <v>111</v>
      </c>
      <c r="AF10" s="81" t="s">
        <v>112</v>
      </c>
      <c r="AG10" s="65"/>
    </row>
    <row r="11" spans="2:34" ht="5.0999999999999996" customHeight="1" x14ac:dyDescent="0.3">
      <c r="B11" s="63"/>
      <c r="C11" s="84"/>
      <c r="D11" s="84"/>
      <c r="E11" s="84"/>
      <c r="F11" s="84"/>
      <c r="G11" s="84"/>
      <c r="H11" s="84"/>
      <c r="I11" s="84"/>
      <c r="J11" s="84"/>
      <c r="K11" s="84"/>
      <c r="L11" s="84"/>
      <c r="M11" s="84"/>
      <c r="N11" s="84"/>
      <c r="O11" s="84"/>
      <c r="P11" s="84"/>
      <c r="R11" s="65"/>
      <c r="T11" s="63"/>
      <c r="U11" s="7"/>
      <c r="V11" s="7"/>
      <c r="W11" s="7"/>
      <c r="X11" s="7"/>
      <c r="Y11" s="7"/>
      <c r="Z11" s="7"/>
      <c r="AA11" s="7"/>
      <c r="AB11" s="7"/>
      <c r="AC11" s="7"/>
      <c r="AD11" s="7"/>
      <c r="AE11" s="7"/>
      <c r="AF11" s="7"/>
      <c r="AG11" s="65"/>
    </row>
    <row r="12" spans="2:34" ht="15" customHeight="1" x14ac:dyDescent="0.3">
      <c r="B12" s="63"/>
      <c r="C12" s="85" t="s">
        <v>298</v>
      </c>
      <c r="D12" s="85"/>
      <c r="E12" s="85"/>
      <c r="F12" s="85"/>
      <c r="G12" s="85"/>
      <c r="H12" s="85"/>
      <c r="I12" s="85"/>
      <c r="J12" s="85"/>
      <c r="K12" s="85"/>
      <c r="L12" s="85"/>
      <c r="M12" s="85"/>
      <c r="N12" s="85"/>
      <c r="O12" s="409">
        <v>0</v>
      </c>
      <c r="P12" s="410"/>
      <c r="Q12" s="411"/>
      <c r="R12" s="65"/>
      <c r="T12" s="63"/>
      <c r="U12" s="244">
        <v>0</v>
      </c>
      <c r="V12" s="244">
        <v>0</v>
      </c>
      <c r="W12" s="244">
        <v>0</v>
      </c>
      <c r="X12" s="244">
        <v>0</v>
      </c>
      <c r="Y12" s="244">
        <v>0</v>
      </c>
      <c r="Z12" s="244">
        <v>0</v>
      </c>
      <c r="AA12" s="244">
        <v>0</v>
      </c>
      <c r="AB12" s="244">
        <v>0</v>
      </c>
      <c r="AC12" s="244">
        <v>0</v>
      </c>
      <c r="AD12" s="244">
        <v>0</v>
      </c>
      <c r="AE12" s="244">
        <v>0</v>
      </c>
      <c r="AF12" s="244">
        <v>0</v>
      </c>
      <c r="AG12" s="65"/>
      <c r="AH12" s="52">
        <f>SUM(U12:AF12)</f>
        <v>0</v>
      </c>
    </row>
    <row r="13" spans="2:34" ht="15" customHeight="1" x14ac:dyDescent="0.3">
      <c r="B13" s="63"/>
      <c r="C13" s="85" t="s">
        <v>299</v>
      </c>
      <c r="D13" s="85"/>
      <c r="E13" s="85"/>
      <c r="F13" s="85"/>
      <c r="G13" s="85"/>
      <c r="H13" s="85"/>
      <c r="I13" s="85"/>
      <c r="J13" s="85"/>
      <c r="K13" s="85"/>
      <c r="L13" s="85"/>
      <c r="M13" s="85"/>
      <c r="N13" s="85"/>
      <c r="O13" s="409">
        <v>0</v>
      </c>
      <c r="P13" s="410"/>
      <c r="Q13" s="411"/>
      <c r="R13" s="65"/>
      <c r="T13" s="63"/>
      <c r="U13" s="244">
        <v>0</v>
      </c>
      <c r="V13" s="244">
        <v>0</v>
      </c>
      <c r="W13" s="244">
        <v>0</v>
      </c>
      <c r="X13" s="244">
        <v>0</v>
      </c>
      <c r="Y13" s="244">
        <v>0</v>
      </c>
      <c r="Z13" s="244">
        <v>0</v>
      </c>
      <c r="AA13" s="244">
        <v>0</v>
      </c>
      <c r="AB13" s="244">
        <v>0</v>
      </c>
      <c r="AC13" s="244">
        <v>0</v>
      </c>
      <c r="AD13" s="244">
        <v>0</v>
      </c>
      <c r="AE13" s="244">
        <v>0</v>
      </c>
      <c r="AF13" s="244">
        <v>0</v>
      </c>
      <c r="AG13" s="65"/>
      <c r="AH13" s="52">
        <f>SUM(U13:AF13)</f>
        <v>0</v>
      </c>
    </row>
    <row r="14" spans="2:34" ht="15" customHeight="1" x14ac:dyDescent="0.3">
      <c r="B14" s="63"/>
      <c r="C14" s="85" t="s">
        <v>300</v>
      </c>
      <c r="D14" s="85"/>
      <c r="E14" s="85"/>
      <c r="F14" s="85"/>
      <c r="G14" s="85"/>
      <c r="H14" s="85"/>
      <c r="I14" s="85"/>
      <c r="J14" s="85"/>
      <c r="K14" s="85"/>
      <c r="L14" s="85"/>
      <c r="M14" s="85"/>
      <c r="N14" s="85"/>
      <c r="O14" s="409">
        <v>0</v>
      </c>
      <c r="P14" s="410"/>
      <c r="Q14" s="411"/>
      <c r="R14" s="65"/>
      <c r="T14" s="63"/>
      <c r="U14" s="244">
        <v>0</v>
      </c>
      <c r="V14" s="244">
        <v>0</v>
      </c>
      <c r="W14" s="244">
        <v>0</v>
      </c>
      <c r="X14" s="244">
        <v>0</v>
      </c>
      <c r="Y14" s="244">
        <v>0</v>
      </c>
      <c r="Z14" s="244">
        <v>0</v>
      </c>
      <c r="AA14" s="244">
        <v>0</v>
      </c>
      <c r="AB14" s="244">
        <v>0</v>
      </c>
      <c r="AC14" s="244">
        <v>0</v>
      </c>
      <c r="AD14" s="244">
        <v>0</v>
      </c>
      <c r="AE14" s="244">
        <v>0</v>
      </c>
      <c r="AF14" s="244">
        <v>0</v>
      </c>
      <c r="AG14" s="65"/>
      <c r="AH14" s="52">
        <f>SUM(U14:AF14)</f>
        <v>0</v>
      </c>
    </row>
    <row r="15" spans="2:34" ht="15" customHeight="1" x14ac:dyDescent="0.3">
      <c r="B15" s="63"/>
      <c r="C15" s="405" t="s">
        <v>309</v>
      </c>
      <c r="D15" s="405"/>
      <c r="E15" s="405"/>
      <c r="F15" s="405"/>
      <c r="G15" s="405"/>
      <c r="H15" s="405"/>
      <c r="I15" s="405"/>
      <c r="J15" s="405"/>
      <c r="K15" s="405"/>
      <c r="L15" s="405"/>
      <c r="M15" s="405"/>
      <c r="N15" s="405"/>
      <c r="O15" s="405"/>
      <c r="P15" s="405"/>
      <c r="R15" s="65"/>
      <c r="T15" s="63"/>
      <c r="U15" s="51"/>
      <c r="V15" s="51"/>
      <c r="W15" s="51"/>
      <c r="X15" s="51"/>
      <c r="Y15" s="51"/>
      <c r="Z15" s="51"/>
      <c r="AA15" s="51"/>
      <c r="AB15" s="51"/>
      <c r="AC15" s="51"/>
      <c r="AD15" s="51"/>
      <c r="AE15" s="51"/>
      <c r="AF15" s="51"/>
      <c r="AG15" s="65"/>
    </row>
    <row r="16" spans="2:34" ht="15" customHeight="1" x14ac:dyDescent="0.3">
      <c r="B16" s="63"/>
      <c r="C16" s="403" t="s">
        <v>479</v>
      </c>
      <c r="D16" s="403"/>
      <c r="E16" s="403"/>
      <c r="F16" s="403"/>
      <c r="G16" s="403"/>
      <c r="H16" s="85"/>
      <c r="I16" s="85"/>
      <c r="J16" s="85"/>
      <c r="K16" s="85"/>
      <c r="L16" s="85"/>
      <c r="M16" s="85"/>
      <c r="N16" s="85"/>
      <c r="O16" s="409">
        <v>0</v>
      </c>
      <c r="P16" s="410"/>
      <c r="Q16" s="411"/>
      <c r="R16" s="65"/>
      <c r="T16" s="63"/>
      <c r="U16" s="244">
        <v>0</v>
      </c>
      <c r="V16" s="244">
        <v>0</v>
      </c>
      <c r="W16" s="244">
        <v>0</v>
      </c>
      <c r="X16" s="244">
        <v>0</v>
      </c>
      <c r="Y16" s="244">
        <v>0</v>
      </c>
      <c r="Z16" s="244">
        <v>0</v>
      </c>
      <c r="AA16" s="244">
        <v>0</v>
      </c>
      <c r="AB16" s="244">
        <v>0</v>
      </c>
      <c r="AC16" s="244">
        <v>0</v>
      </c>
      <c r="AD16" s="244">
        <v>0</v>
      </c>
      <c r="AE16" s="244">
        <v>0</v>
      </c>
      <c r="AF16" s="244">
        <v>0</v>
      </c>
      <c r="AG16" s="18"/>
      <c r="AH16" s="52">
        <f t="shared" ref="AH16:AH23" si="0">SUM(U16:AF16)</f>
        <v>0</v>
      </c>
    </row>
    <row r="17" spans="2:34" ht="15" customHeight="1" x14ac:dyDescent="0.3">
      <c r="B17" s="63"/>
      <c r="C17" s="402" t="s">
        <v>275</v>
      </c>
      <c r="D17" s="402"/>
      <c r="E17" s="402"/>
      <c r="F17" s="402"/>
      <c r="G17" s="402"/>
      <c r="H17" s="86"/>
      <c r="I17" s="86"/>
      <c r="J17" s="86"/>
      <c r="K17" s="86"/>
      <c r="L17" s="86"/>
      <c r="M17" s="86"/>
      <c r="N17" s="86"/>
      <c r="O17" s="409">
        <v>0</v>
      </c>
      <c r="P17" s="410"/>
      <c r="Q17" s="411"/>
      <c r="R17" s="65"/>
      <c r="T17" s="63"/>
      <c r="U17" s="244">
        <v>0</v>
      </c>
      <c r="V17" s="244">
        <v>0</v>
      </c>
      <c r="W17" s="244">
        <v>0</v>
      </c>
      <c r="X17" s="244">
        <v>0</v>
      </c>
      <c r="Y17" s="244">
        <v>0</v>
      </c>
      <c r="Z17" s="244">
        <v>0</v>
      </c>
      <c r="AA17" s="244">
        <v>0</v>
      </c>
      <c r="AB17" s="244">
        <v>0</v>
      </c>
      <c r="AC17" s="244">
        <v>0</v>
      </c>
      <c r="AD17" s="244">
        <v>0</v>
      </c>
      <c r="AE17" s="244">
        <v>0</v>
      </c>
      <c r="AF17" s="244">
        <v>0</v>
      </c>
      <c r="AG17" s="65"/>
      <c r="AH17" s="52">
        <f t="shared" si="0"/>
        <v>0</v>
      </c>
    </row>
    <row r="18" spans="2:34" ht="15" customHeight="1" x14ac:dyDescent="0.3">
      <c r="B18" s="63"/>
      <c r="C18" s="403" t="s">
        <v>480</v>
      </c>
      <c r="D18" s="403"/>
      <c r="E18" s="403"/>
      <c r="F18" s="403"/>
      <c r="G18" s="403"/>
      <c r="H18" s="85"/>
      <c r="I18" s="85"/>
      <c r="J18" s="85"/>
      <c r="K18" s="85"/>
      <c r="L18" s="85"/>
      <c r="M18" s="85"/>
      <c r="N18" s="85"/>
      <c r="O18" s="409">
        <v>0</v>
      </c>
      <c r="P18" s="410"/>
      <c r="Q18" s="411"/>
      <c r="R18" s="65"/>
      <c r="T18" s="63"/>
      <c r="U18" s="244">
        <v>0</v>
      </c>
      <c r="V18" s="244">
        <v>0</v>
      </c>
      <c r="W18" s="244">
        <v>0</v>
      </c>
      <c r="X18" s="244">
        <v>0</v>
      </c>
      <c r="Y18" s="244">
        <v>0</v>
      </c>
      <c r="Z18" s="244">
        <v>0</v>
      </c>
      <c r="AA18" s="244">
        <v>0</v>
      </c>
      <c r="AB18" s="244">
        <v>0</v>
      </c>
      <c r="AC18" s="244">
        <v>0</v>
      </c>
      <c r="AD18" s="244">
        <v>0</v>
      </c>
      <c r="AE18" s="244">
        <v>0</v>
      </c>
      <c r="AF18" s="244">
        <v>0</v>
      </c>
      <c r="AG18" s="18"/>
      <c r="AH18" s="52">
        <f t="shared" si="0"/>
        <v>0</v>
      </c>
    </row>
    <row r="19" spans="2:34" ht="15" customHeight="1" x14ac:dyDescent="0.3">
      <c r="B19" s="63"/>
      <c r="C19" s="402" t="s">
        <v>275</v>
      </c>
      <c r="D19" s="402"/>
      <c r="E19" s="402"/>
      <c r="F19" s="402"/>
      <c r="G19" s="402"/>
      <c r="H19" s="86"/>
      <c r="I19" s="86"/>
      <c r="J19" s="86"/>
      <c r="K19" s="86"/>
      <c r="L19" s="86"/>
      <c r="M19" s="86"/>
      <c r="N19" s="86"/>
      <c r="O19" s="409">
        <v>0</v>
      </c>
      <c r="P19" s="410"/>
      <c r="Q19" s="411"/>
      <c r="R19" s="65"/>
      <c r="T19" s="63"/>
      <c r="U19" s="244">
        <v>0</v>
      </c>
      <c r="V19" s="244">
        <v>0</v>
      </c>
      <c r="W19" s="244">
        <v>0</v>
      </c>
      <c r="X19" s="244">
        <v>0</v>
      </c>
      <c r="Y19" s="244">
        <v>0</v>
      </c>
      <c r="Z19" s="244">
        <v>0</v>
      </c>
      <c r="AA19" s="244">
        <v>0</v>
      </c>
      <c r="AB19" s="244">
        <v>0</v>
      </c>
      <c r="AC19" s="244">
        <v>0</v>
      </c>
      <c r="AD19" s="244">
        <v>0</v>
      </c>
      <c r="AE19" s="244">
        <v>0</v>
      </c>
      <c r="AF19" s="244">
        <v>0</v>
      </c>
      <c r="AG19" s="65"/>
      <c r="AH19" s="52">
        <f t="shared" si="0"/>
        <v>0</v>
      </c>
    </row>
    <row r="20" spans="2:34" ht="15" customHeight="1" x14ac:dyDescent="0.3">
      <c r="B20" s="63"/>
      <c r="C20" s="403" t="s">
        <v>481</v>
      </c>
      <c r="D20" s="403"/>
      <c r="E20" s="403"/>
      <c r="F20" s="403"/>
      <c r="G20" s="403"/>
      <c r="H20" s="85"/>
      <c r="I20" s="85"/>
      <c r="J20" s="85"/>
      <c r="K20" s="85"/>
      <c r="L20" s="85"/>
      <c r="M20" s="85"/>
      <c r="N20" s="85"/>
      <c r="O20" s="409">
        <v>0</v>
      </c>
      <c r="P20" s="410"/>
      <c r="Q20" s="411"/>
      <c r="R20" s="65"/>
      <c r="T20" s="63"/>
      <c r="U20" s="244">
        <v>0</v>
      </c>
      <c r="V20" s="244">
        <v>0</v>
      </c>
      <c r="W20" s="244">
        <v>0</v>
      </c>
      <c r="X20" s="244">
        <v>0</v>
      </c>
      <c r="Y20" s="244">
        <v>0</v>
      </c>
      <c r="Z20" s="244">
        <v>0</v>
      </c>
      <c r="AA20" s="244">
        <v>0</v>
      </c>
      <c r="AB20" s="244">
        <v>0</v>
      </c>
      <c r="AC20" s="244">
        <v>0</v>
      </c>
      <c r="AD20" s="244">
        <v>0</v>
      </c>
      <c r="AE20" s="244">
        <v>0</v>
      </c>
      <c r="AF20" s="244">
        <v>0</v>
      </c>
      <c r="AG20" s="65"/>
      <c r="AH20" s="52">
        <f t="shared" si="0"/>
        <v>0</v>
      </c>
    </row>
    <row r="21" spans="2:34" ht="15" customHeight="1" x14ac:dyDescent="0.3">
      <c r="B21" s="63"/>
      <c r="C21" s="402" t="s">
        <v>275</v>
      </c>
      <c r="D21" s="402"/>
      <c r="E21" s="402"/>
      <c r="F21" s="402"/>
      <c r="G21" s="402"/>
      <c r="H21" s="86"/>
      <c r="I21" s="86"/>
      <c r="J21" s="86"/>
      <c r="K21" s="86"/>
      <c r="L21" s="86"/>
      <c r="M21" s="86"/>
      <c r="N21" s="86"/>
      <c r="O21" s="409">
        <v>0</v>
      </c>
      <c r="P21" s="410"/>
      <c r="Q21" s="411"/>
      <c r="R21" s="65"/>
      <c r="T21" s="63"/>
      <c r="U21" s="244">
        <v>0</v>
      </c>
      <c r="V21" s="244">
        <v>0</v>
      </c>
      <c r="W21" s="244">
        <v>0</v>
      </c>
      <c r="X21" s="244">
        <v>0</v>
      </c>
      <c r="Y21" s="244">
        <v>0</v>
      </c>
      <c r="Z21" s="244">
        <v>0</v>
      </c>
      <c r="AA21" s="244">
        <v>0</v>
      </c>
      <c r="AB21" s="244">
        <v>0</v>
      </c>
      <c r="AC21" s="244">
        <v>0</v>
      </c>
      <c r="AD21" s="244">
        <v>0</v>
      </c>
      <c r="AE21" s="244">
        <v>0</v>
      </c>
      <c r="AF21" s="244">
        <v>0</v>
      </c>
      <c r="AG21" s="65"/>
      <c r="AH21" s="52">
        <f t="shared" si="0"/>
        <v>0</v>
      </c>
    </row>
    <row r="22" spans="2:34" ht="15" customHeight="1" x14ac:dyDescent="0.3">
      <c r="B22" s="63"/>
      <c r="C22" s="403" t="s">
        <v>482</v>
      </c>
      <c r="D22" s="403"/>
      <c r="E22" s="403"/>
      <c r="F22" s="403"/>
      <c r="G22" s="403"/>
      <c r="H22" s="85"/>
      <c r="I22" s="85"/>
      <c r="J22" s="85"/>
      <c r="K22" s="85"/>
      <c r="L22" s="85"/>
      <c r="M22" s="85"/>
      <c r="N22" s="85"/>
      <c r="O22" s="409">
        <v>0</v>
      </c>
      <c r="P22" s="410"/>
      <c r="Q22" s="411"/>
      <c r="R22" s="65"/>
      <c r="T22" s="63"/>
      <c r="U22" s="244">
        <v>0</v>
      </c>
      <c r="V22" s="244">
        <v>0</v>
      </c>
      <c r="W22" s="244">
        <v>0</v>
      </c>
      <c r="X22" s="244">
        <v>0</v>
      </c>
      <c r="Y22" s="244">
        <v>0</v>
      </c>
      <c r="Z22" s="244">
        <v>0</v>
      </c>
      <c r="AA22" s="244">
        <v>0</v>
      </c>
      <c r="AB22" s="244">
        <v>0</v>
      </c>
      <c r="AC22" s="244">
        <v>0</v>
      </c>
      <c r="AD22" s="244">
        <v>0</v>
      </c>
      <c r="AE22" s="244">
        <v>0</v>
      </c>
      <c r="AF22" s="244">
        <v>0</v>
      </c>
      <c r="AG22" s="65"/>
      <c r="AH22" s="52">
        <f t="shared" si="0"/>
        <v>0</v>
      </c>
    </row>
    <row r="23" spans="2:34" ht="15" customHeight="1" x14ac:dyDescent="0.3">
      <c r="B23" s="63"/>
      <c r="C23" s="402" t="s">
        <v>275</v>
      </c>
      <c r="D23" s="402"/>
      <c r="E23" s="402"/>
      <c r="F23" s="402"/>
      <c r="G23" s="402"/>
      <c r="H23" s="86"/>
      <c r="I23" s="86"/>
      <c r="J23" s="86"/>
      <c r="K23" s="86"/>
      <c r="L23" s="86"/>
      <c r="M23" s="86"/>
      <c r="N23" s="86"/>
      <c r="O23" s="409">
        <v>0</v>
      </c>
      <c r="P23" s="410"/>
      <c r="Q23" s="411"/>
      <c r="R23" s="65"/>
      <c r="T23" s="63"/>
      <c r="U23" s="244">
        <v>0</v>
      </c>
      <c r="V23" s="244">
        <v>0</v>
      </c>
      <c r="W23" s="244">
        <v>0</v>
      </c>
      <c r="X23" s="244">
        <v>0</v>
      </c>
      <c r="Y23" s="244">
        <v>0</v>
      </c>
      <c r="Z23" s="244">
        <v>0</v>
      </c>
      <c r="AA23" s="244">
        <v>0</v>
      </c>
      <c r="AB23" s="244">
        <v>0</v>
      </c>
      <c r="AC23" s="244">
        <v>0</v>
      </c>
      <c r="AD23" s="244">
        <v>0</v>
      </c>
      <c r="AE23" s="244">
        <v>0</v>
      </c>
      <c r="AF23" s="244">
        <v>0</v>
      </c>
      <c r="AG23" s="65"/>
      <c r="AH23" s="52">
        <f t="shared" si="0"/>
        <v>0</v>
      </c>
    </row>
    <row r="24" spans="2:34" ht="15" customHeight="1" x14ac:dyDescent="0.3">
      <c r="B24" s="63"/>
      <c r="C24" s="405" t="s">
        <v>310</v>
      </c>
      <c r="D24" s="405"/>
      <c r="E24" s="405"/>
      <c r="F24" s="405"/>
      <c r="G24" s="405"/>
      <c r="H24" s="405"/>
      <c r="I24" s="405"/>
      <c r="J24" s="405"/>
      <c r="K24" s="405"/>
      <c r="L24" s="405"/>
      <c r="M24" s="405"/>
      <c r="N24" s="405"/>
      <c r="O24" s="405"/>
      <c r="P24" s="405"/>
      <c r="Q24" s="405"/>
      <c r="R24" s="65"/>
      <c r="T24" s="63"/>
      <c r="U24" s="23"/>
      <c r="V24" s="23"/>
      <c r="W24" s="23"/>
      <c r="X24" s="23"/>
      <c r="Y24" s="23"/>
      <c r="Z24" s="23"/>
      <c r="AA24" s="23"/>
      <c r="AB24" s="23"/>
      <c r="AC24" s="23"/>
      <c r="AD24" s="23"/>
      <c r="AE24" s="23"/>
      <c r="AF24" s="23"/>
      <c r="AG24" s="65"/>
    </row>
    <row r="25" spans="2:34" ht="15" customHeight="1" x14ac:dyDescent="0.3">
      <c r="B25" s="63"/>
      <c r="C25" s="403" t="s">
        <v>479</v>
      </c>
      <c r="D25" s="403"/>
      <c r="E25" s="403"/>
      <c r="F25" s="403"/>
      <c r="G25" s="403"/>
      <c r="H25" s="85"/>
      <c r="I25" s="85"/>
      <c r="J25" s="85"/>
      <c r="K25" s="85"/>
      <c r="L25" s="85"/>
      <c r="M25" s="85"/>
      <c r="N25" s="85"/>
      <c r="O25" s="409">
        <v>0</v>
      </c>
      <c r="P25" s="410"/>
      <c r="Q25" s="411"/>
      <c r="R25" s="65"/>
      <c r="T25" s="63"/>
      <c r="U25" s="244">
        <v>0</v>
      </c>
      <c r="V25" s="244">
        <v>0</v>
      </c>
      <c r="W25" s="244">
        <v>0</v>
      </c>
      <c r="X25" s="244">
        <v>0</v>
      </c>
      <c r="Y25" s="244">
        <v>0</v>
      </c>
      <c r="Z25" s="244">
        <v>0</v>
      </c>
      <c r="AA25" s="244">
        <v>0</v>
      </c>
      <c r="AB25" s="244">
        <v>0</v>
      </c>
      <c r="AC25" s="244">
        <v>0</v>
      </c>
      <c r="AD25" s="244">
        <v>0</v>
      </c>
      <c r="AE25" s="244">
        <v>0</v>
      </c>
      <c r="AF25" s="244">
        <v>0</v>
      </c>
      <c r="AG25" s="65"/>
      <c r="AH25" s="52">
        <f t="shared" ref="AH25:AH30" si="1">SUM(U25:AF25)</f>
        <v>0</v>
      </c>
    </row>
    <row r="26" spans="2:34" ht="15" customHeight="1" x14ac:dyDescent="0.3">
      <c r="B26" s="63"/>
      <c r="C26" s="402" t="s">
        <v>275</v>
      </c>
      <c r="D26" s="402"/>
      <c r="E26" s="402"/>
      <c r="F26" s="402"/>
      <c r="G26" s="402"/>
      <c r="H26" s="86"/>
      <c r="I26" s="86"/>
      <c r="J26" s="86"/>
      <c r="K26" s="86"/>
      <c r="L26" s="86"/>
      <c r="M26" s="86"/>
      <c r="N26" s="86"/>
      <c r="O26" s="409">
        <v>0</v>
      </c>
      <c r="P26" s="410"/>
      <c r="Q26" s="411"/>
      <c r="R26" s="65"/>
      <c r="T26" s="63"/>
      <c r="U26" s="244">
        <v>0</v>
      </c>
      <c r="V26" s="244">
        <v>0</v>
      </c>
      <c r="W26" s="244">
        <v>0</v>
      </c>
      <c r="X26" s="244">
        <v>0</v>
      </c>
      <c r="Y26" s="244">
        <v>0</v>
      </c>
      <c r="Z26" s="244">
        <v>0</v>
      </c>
      <c r="AA26" s="244">
        <v>0</v>
      </c>
      <c r="AB26" s="244">
        <v>0</v>
      </c>
      <c r="AC26" s="244">
        <v>0</v>
      </c>
      <c r="AD26" s="244">
        <v>0</v>
      </c>
      <c r="AE26" s="244">
        <v>0</v>
      </c>
      <c r="AF26" s="244">
        <v>0</v>
      </c>
      <c r="AG26" s="65"/>
      <c r="AH26" s="52">
        <f t="shared" si="1"/>
        <v>0</v>
      </c>
    </row>
    <row r="27" spans="2:34" ht="15" customHeight="1" x14ac:dyDescent="0.3">
      <c r="B27" s="63"/>
      <c r="C27" s="403" t="s">
        <v>480</v>
      </c>
      <c r="D27" s="403"/>
      <c r="E27" s="403"/>
      <c r="F27" s="403"/>
      <c r="G27" s="403"/>
      <c r="H27" s="85"/>
      <c r="I27" s="85"/>
      <c r="J27" s="85"/>
      <c r="K27" s="85"/>
      <c r="L27" s="85"/>
      <c r="M27" s="85"/>
      <c r="N27" s="85"/>
      <c r="O27" s="409">
        <v>0</v>
      </c>
      <c r="P27" s="410"/>
      <c r="Q27" s="411"/>
      <c r="R27" s="65"/>
      <c r="T27" s="63"/>
      <c r="U27" s="244">
        <v>0</v>
      </c>
      <c r="V27" s="244">
        <v>0</v>
      </c>
      <c r="W27" s="244">
        <v>0</v>
      </c>
      <c r="X27" s="244">
        <v>0</v>
      </c>
      <c r="Y27" s="244">
        <v>0</v>
      </c>
      <c r="Z27" s="244">
        <v>0</v>
      </c>
      <c r="AA27" s="244">
        <v>0</v>
      </c>
      <c r="AB27" s="244">
        <v>0</v>
      </c>
      <c r="AC27" s="244">
        <v>0</v>
      </c>
      <c r="AD27" s="244">
        <v>0</v>
      </c>
      <c r="AE27" s="244">
        <v>0</v>
      </c>
      <c r="AF27" s="244">
        <v>0</v>
      </c>
      <c r="AG27" s="65"/>
      <c r="AH27" s="52">
        <f t="shared" si="1"/>
        <v>0</v>
      </c>
    </row>
    <row r="28" spans="2:34" ht="15" customHeight="1" x14ac:dyDescent="0.3">
      <c r="B28" s="63"/>
      <c r="C28" s="402" t="s">
        <v>275</v>
      </c>
      <c r="D28" s="402"/>
      <c r="E28" s="402"/>
      <c r="F28" s="402"/>
      <c r="G28" s="402"/>
      <c r="H28" s="86"/>
      <c r="I28" s="86"/>
      <c r="J28" s="86"/>
      <c r="K28" s="86"/>
      <c r="L28" s="86"/>
      <c r="M28" s="86"/>
      <c r="N28" s="86"/>
      <c r="O28" s="409">
        <v>0</v>
      </c>
      <c r="P28" s="410"/>
      <c r="Q28" s="411"/>
      <c r="R28" s="65"/>
      <c r="T28" s="63"/>
      <c r="U28" s="244">
        <v>0</v>
      </c>
      <c r="V28" s="244">
        <v>0</v>
      </c>
      <c r="W28" s="244">
        <v>0</v>
      </c>
      <c r="X28" s="244">
        <v>0</v>
      </c>
      <c r="Y28" s="244">
        <v>0</v>
      </c>
      <c r="Z28" s="244">
        <v>0</v>
      </c>
      <c r="AA28" s="244">
        <v>0</v>
      </c>
      <c r="AB28" s="244">
        <v>0</v>
      </c>
      <c r="AC28" s="244">
        <v>0</v>
      </c>
      <c r="AD28" s="244">
        <v>0</v>
      </c>
      <c r="AE28" s="244">
        <v>0</v>
      </c>
      <c r="AF28" s="244">
        <v>0</v>
      </c>
      <c r="AG28" s="65"/>
      <c r="AH28" s="52">
        <f t="shared" si="1"/>
        <v>0</v>
      </c>
    </row>
    <row r="29" spans="2:34" ht="15" customHeight="1" x14ac:dyDescent="0.3">
      <c r="B29" s="63"/>
      <c r="C29" s="403" t="s">
        <v>481</v>
      </c>
      <c r="D29" s="403"/>
      <c r="E29" s="403"/>
      <c r="F29" s="403"/>
      <c r="G29" s="403"/>
      <c r="H29" s="85"/>
      <c r="I29" s="85"/>
      <c r="J29" s="85"/>
      <c r="K29" s="85"/>
      <c r="L29" s="85"/>
      <c r="M29" s="85"/>
      <c r="N29" s="85"/>
      <c r="O29" s="409">
        <v>0</v>
      </c>
      <c r="P29" s="410"/>
      <c r="Q29" s="411"/>
      <c r="R29" s="65"/>
      <c r="T29" s="63"/>
      <c r="U29" s="244">
        <v>0</v>
      </c>
      <c r="V29" s="244">
        <v>0</v>
      </c>
      <c r="W29" s="244">
        <v>0</v>
      </c>
      <c r="X29" s="244">
        <v>0</v>
      </c>
      <c r="Y29" s="244">
        <v>0</v>
      </c>
      <c r="Z29" s="244">
        <v>0</v>
      </c>
      <c r="AA29" s="244">
        <v>0</v>
      </c>
      <c r="AB29" s="244">
        <v>0</v>
      </c>
      <c r="AC29" s="244">
        <v>0</v>
      </c>
      <c r="AD29" s="244">
        <v>0</v>
      </c>
      <c r="AE29" s="244">
        <v>0</v>
      </c>
      <c r="AF29" s="244">
        <v>0</v>
      </c>
      <c r="AG29" s="65"/>
      <c r="AH29" s="52">
        <f t="shared" si="1"/>
        <v>0</v>
      </c>
    </row>
    <row r="30" spans="2:34" ht="15" customHeight="1" x14ac:dyDescent="0.3">
      <c r="B30" s="63"/>
      <c r="C30" s="402" t="s">
        <v>275</v>
      </c>
      <c r="D30" s="402"/>
      <c r="E30" s="402"/>
      <c r="F30" s="402"/>
      <c r="G30" s="402"/>
      <c r="H30" s="86"/>
      <c r="I30" s="86"/>
      <c r="J30" s="86"/>
      <c r="K30" s="86"/>
      <c r="L30" s="86"/>
      <c r="M30" s="86"/>
      <c r="N30" s="86"/>
      <c r="O30" s="409">
        <v>0</v>
      </c>
      <c r="P30" s="410"/>
      <c r="Q30" s="411"/>
      <c r="R30" s="65"/>
      <c r="T30" s="63"/>
      <c r="U30" s="244">
        <v>0</v>
      </c>
      <c r="V30" s="244">
        <v>0</v>
      </c>
      <c r="W30" s="244">
        <v>0</v>
      </c>
      <c r="X30" s="244">
        <v>0</v>
      </c>
      <c r="Y30" s="244">
        <v>0</v>
      </c>
      <c r="Z30" s="244">
        <v>0</v>
      </c>
      <c r="AA30" s="244">
        <v>0</v>
      </c>
      <c r="AB30" s="244">
        <v>0</v>
      </c>
      <c r="AC30" s="244">
        <v>0</v>
      </c>
      <c r="AD30" s="244">
        <v>0</v>
      </c>
      <c r="AE30" s="244">
        <v>0</v>
      </c>
      <c r="AF30" s="244">
        <v>0</v>
      </c>
      <c r="AG30" s="65"/>
      <c r="AH30" s="52">
        <f t="shared" si="1"/>
        <v>0</v>
      </c>
    </row>
    <row r="31" spans="2:34" ht="15" customHeight="1" x14ac:dyDescent="0.3">
      <c r="B31" s="63"/>
      <c r="C31" s="405" t="s">
        <v>276</v>
      </c>
      <c r="D31" s="405"/>
      <c r="E31" s="405"/>
      <c r="F31" s="405"/>
      <c r="G31" s="405"/>
      <c r="H31" s="405"/>
      <c r="I31" s="405"/>
      <c r="J31" s="405"/>
      <c r="K31" s="405"/>
      <c r="L31" s="405"/>
      <c r="M31" s="405"/>
      <c r="N31" s="405"/>
      <c r="O31" s="405"/>
      <c r="P31" s="405"/>
      <c r="R31" s="65"/>
      <c r="T31" s="63"/>
      <c r="U31" s="250"/>
      <c r="V31" s="250"/>
      <c r="W31" s="250"/>
      <c r="X31" s="250"/>
      <c r="Y31" s="250"/>
      <c r="Z31" s="250"/>
      <c r="AA31" s="250"/>
      <c r="AB31" s="250"/>
      <c r="AC31" s="250"/>
      <c r="AD31" s="250"/>
      <c r="AE31" s="250"/>
      <c r="AF31" s="250"/>
      <c r="AG31" s="65"/>
    </row>
    <row r="32" spans="2:34" ht="15" customHeight="1" x14ac:dyDescent="0.3">
      <c r="B32" s="63"/>
      <c r="C32" s="403" t="s">
        <v>479</v>
      </c>
      <c r="D32" s="403"/>
      <c r="E32" s="403"/>
      <c r="F32" s="403"/>
      <c r="G32" s="403"/>
      <c r="H32" s="85"/>
      <c r="I32" s="85"/>
      <c r="J32" s="85"/>
      <c r="K32" s="85"/>
      <c r="L32" s="85"/>
      <c r="M32" s="85"/>
      <c r="N32" s="85"/>
      <c r="O32" s="409">
        <v>0</v>
      </c>
      <c r="P32" s="410"/>
      <c r="Q32" s="411"/>
      <c r="R32" s="65"/>
      <c r="T32" s="63"/>
      <c r="U32" s="244">
        <v>0</v>
      </c>
      <c r="V32" s="244">
        <v>0</v>
      </c>
      <c r="W32" s="244">
        <v>0</v>
      </c>
      <c r="X32" s="244">
        <v>0</v>
      </c>
      <c r="Y32" s="244">
        <v>0</v>
      </c>
      <c r="Z32" s="244">
        <v>0</v>
      </c>
      <c r="AA32" s="244">
        <v>0</v>
      </c>
      <c r="AB32" s="244">
        <v>0</v>
      </c>
      <c r="AC32" s="244">
        <v>0</v>
      </c>
      <c r="AD32" s="244">
        <v>0</v>
      </c>
      <c r="AE32" s="244">
        <v>0</v>
      </c>
      <c r="AF32" s="244">
        <v>0</v>
      </c>
      <c r="AG32" s="65"/>
      <c r="AH32" s="52">
        <f t="shared" ref="AH32:AH37" si="2">SUM(U32:AF32)</f>
        <v>0</v>
      </c>
    </row>
    <row r="33" spans="2:34" ht="15" customHeight="1" x14ac:dyDescent="0.3">
      <c r="B33" s="63"/>
      <c r="C33" s="402" t="s">
        <v>275</v>
      </c>
      <c r="D33" s="402"/>
      <c r="E33" s="402"/>
      <c r="F33" s="402"/>
      <c r="G33" s="402"/>
      <c r="H33" s="86"/>
      <c r="I33" s="86"/>
      <c r="J33" s="86"/>
      <c r="K33" s="86"/>
      <c r="L33" s="86"/>
      <c r="M33" s="86"/>
      <c r="N33" s="86"/>
      <c r="O33" s="409">
        <v>0</v>
      </c>
      <c r="P33" s="410"/>
      <c r="Q33" s="411"/>
      <c r="R33" s="65"/>
      <c r="T33" s="63"/>
      <c r="U33" s="244">
        <v>0</v>
      </c>
      <c r="V33" s="244">
        <v>0</v>
      </c>
      <c r="W33" s="244">
        <v>0</v>
      </c>
      <c r="X33" s="244">
        <v>0</v>
      </c>
      <c r="Y33" s="244">
        <v>0</v>
      </c>
      <c r="Z33" s="244">
        <v>0</v>
      </c>
      <c r="AA33" s="244">
        <v>0</v>
      </c>
      <c r="AB33" s="244">
        <v>0</v>
      </c>
      <c r="AC33" s="244">
        <v>0</v>
      </c>
      <c r="AD33" s="244">
        <v>0</v>
      </c>
      <c r="AE33" s="244">
        <v>0</v>
      </c>
      <c r="AF33" s="244">
        <v>0</v>
      </c>
      <c r="AG33" s="65"/>
      <c r="AH33" s="52">
        <f t="shared" si="2"/>
        <v>0</v>
      </c>
    </row>
    <row r="34" spans="2:34" ht="15" customHeight="1" x14ac:dyDescent="0.3">
      <c r="B34" s="63"/>
      <c r="C34" s="403" t="s">
        <v>480</v>
      </c>
      <c r="D34" s="403"/>
      <c r="E34" s="403"/>
      <c r="F34" s="403"/>
      <c r="G34" s="403"/>
      <c r="H34" s="85"/>
      <c r="I34" s="85"/>
      <c r="J34" s="85"/>
      <c r="K34" s="85"/>
      <c r="L34" s="85"/>
      <c r="M34" s="85"/>
      <c r="N34" s="85"/>
      <c r="O34" s="409">
        <v>0</v>
      </c>
      <c r="P34" s="410"/>
      <c r="Q34" s="411"/>
      <c r="R34" s="65"/>
      <c r="T34" s="63"/>
      <c r="U34" s="244">
        <v>0</v>
      </c>
      <c r="V34" s="244">
        <v>0</v>
      </c>
      <c r="W34" s="244">
        <v>0</v>
      </c>
      <c r="X34" s="244">
        <v>0</v>
      </c>
      <c r="Y34" s="244">
        <v>0</v>
      </c>
      <c r="Z34" s="244">
        <v>0</v>
      </c>
      <c r="AA34" s="244">
        <v>0</v>
      </c>
      <c r="AB34" s="244">
        <v>0</v>
      </c>
      <c r="AC34" s="244">
        <v>0</v>
      </c>
      <c r="AD34" s="244">
        <v>0</v>
      </c>
      <c r="AE34" s="244">
        <v>0</v>
      </c>
      <c r="AF34" s="244">
        <v>0</v>
      </c>
      <c r="AG34" s="65"/>
      <c r="AH34" s="52">
        <f t="shared" si="2"/>
        <v>0</v>
      </c>
    </row>
    <row r="35" spans="2:34" ht="15" customHeight="1" x14ac:dyDescent="0.3">
      <c r="B35" s="63"/>
      <c r="C35" s="402" t="s">
        <v>275</v>
      </c>
      <c r="D35" s="402"/>
      <c r="E35" s="402"/>
      <c r="F35" s="402"/>
      <c r="G35" s="402"/>
      <c r="H35" s="86"/>
      <c r="I35" s="86"/>
      <c r="J35" s="86"/>
      <c r="K35" s="86"/>
      <c r="L35" s="86"/>
      <c r="M35" s="86"/>
      <c r="N35" s="86"/>
      <c r="O35" s="409">
        <v>0</v>
      </c>
      <c r="P35" s="410"/>
      <c r="Q35" s="411"/>
      <c r="R35" s="65"/>
      <c r="T35" s="63"/>
      <c r="U35" s="244">
        <v>0</v>
      </c>
      <c r="V35" s="244">
        <v>0</v>
      </c>
      <c r="W35" s="244">
        <v>0</v>
      </c>
      <c r="X35" s="244">
        <v>0</v>
      </c>
      <c r="Y35" s="244">
        <v>0</v>
      </c>
      <c r="Z35" s="244">
        <v>0</v>
      </c>
      <c r="AA35" s="244">
        <v>0</v>
      </c>
      <c r="AB35" s="244">
        <v>0</v>
      </c>
      <c r="AC35" s="244">
        <v>0</v>
      </c>
      <c r="AD35" s="244">
        <v>0</v>
      </c>
      <c r="AE35" s="244">
        <v>0</v>
      </c>
      <c r="AF35" s="244">
        <v>0</v>
      </c>
      <c r="AG35" s="65"/>
      <c r="AH35" s="52">
        <f t="shared" si="2"/>
        <v>0</v>
      </c>
    </row>
    <row r="36" spans="2:34" ht="15" customHeight="1" x14ac:dyDescent="0.3">
      <c r="B36" s="63"/>
      <c r="C36" s="403" t="s">
        <v>481</v>
      </c>
      <c r="D36" s="403"/>
      <c r="E36" s="403"/>
      <c r="F36" s="403"/>
      <c r="G36" s="403"/>
      <c r="H36" s="85"/>
      <c r="I36" s="85"/>
      <c r="J36" s="85"/>
      <c r="K36" s="85"/>
      <c r="L36" s="85"/>
      <c r="M36" s="85"/>
      <c r="N36" s="85"/>
      <c r="O36" s="409">
        <v>0</v>
      </c>
      <c r="P36" s="410"/>
      <c r="Q36" s="411"/>
      <c r="R36" s="65"/>
      <c r="T36" s="63"/>
      <c r="U36" s="244">
        <v>0</v>
      </c>
      <c r="V36" s="244">
        <v>0</v>
      </c>
      <c r="W36" s="244">
        <v>0</v>
      </c>
      <c r="X36" s="244">
        <v>0</v>
      </c>
      <c r="Y36" s="244">
        <v>0</v>
      </c>
      <c r="Z36" s="244">
        <v>0</v>
      </c>
      <c r="AA36" s="244">
        <v>0</v>
      </c>
      <c r="AB36" s="244">
        <v>0</v>
      </c>
      <c r="AC36" s="244">
        <v>0</v>
      </c>
      <c r="AD36" s="244">
        <v>0</v>
      </c>
      <c r="AE36" s="244">
        <v>0</v>
      </c>
      <c r="AF36" s="244">
        <v>0</v>
      </c>
      <c r="AG36" s="65"/>
      <c r="AH36" s="52">
        <f t="shared" si="2"/>
        <v>0</v>
      </c>
    </row>
    <row r="37" spans="2:34" ht="15" customHeight="1" x14ac:dyDescent="0.3">
      <c r="B37" s="63"/>
      <c r="C37" s="402" t="s">
        <v>275</v>
      </c>
      <c r="D37" s="402"/>
      <c r="E37" s="402"/>
      <c r="F37" s="402"/>
      <c r="G37" s="402"/>
      <c r="H37" s="86"/>
      <c r="I37" s="86"/>
      <c r="J37" s="86"/>
      <c r="K37" s="86"/>
      <c r="L37" s="86"/>
      <c r="M37" s="86"/>
      <c r="N37" s="86"/>
      <c r="O37" s="409">
        <v>0</v>
      </c>
      <c r="P37" s="410"/>
      <c r="Q37" s="411"/>
      <c r="R37" s="65"/>
      <c r="T37" s="63"/>
      <c r="U37" s="244">
        <v>0</v>
      </c>
      <c r="V37" s="244">
        <v>0</v>
      </c>
      <c r="W37" s="244">
        <v>0</v>
      </c>
      <c r="X37" s="244">
        <v>0</v>
      </c>
      <c r="Y37" s="244">
        <v>0</v>
      </c>
      <c r="Z37" s="244">
        <v>0</v>
      </c>
      <c r="AA37" s="244">
        <v>0</v>
      </c>
      <c r="AB37" s="244">
        <v>0</v>
      </c>
      <c r="AC37" s="244">
        <v>0</v>
      </c>
      <c r="AD37" s="244">
        <v>0</v>
      </c>
      <c r="AE37" s="244">
        <v>0</v>
      </c>
      <c r="AF37" s="244">
        <v>0</v>
      </c>
      <c r="AG37" s="65"/>
      <c r="AH37" s="52">
        <f t="shared" si="2"/>
        <v>0</v>
      </c>
    </row>
    <row r="38" spans="2:34" ht="5.0999999999999996" customHeight="1" thickBot="1" x14ac:dyDescent="0.35">
      <c r="B38" s="66"/>
      <c r="C38" s="6"/>
      <c r="D38" s="6"/>
      <c r="E38" s="6"/>
      <c r="F38" s="6"/>
      <c r="G38" s="6"/>
      <c r="H38" s="6"/>
      <c r="I38" s="6"/>
      <c r="J38" s="6"/>
      <c r="K38" s="6"/>
      <c r="L38" s="6"/>
      <c r="M38" s="6"/>
      <c r="N38" s="6"/>
      <c r="O38" s="6"/>
      <c r="P38" s="6"/>
      <c r="Q38" s="6"/>
      <c r="R38" s="67"/>
      <c r="T38" s="66"/>
      <c r="U38" s="6"/>
      <c r="V38" s="6"/>
      <c r="W38" s="6"/>
      <c r="X38" s="6"/>
      <c r="Y38" s="6"/>
      <c r="Z38" s="6"/>
      <c r="AA38" s="6"/>
      <c r="AB38" s="6"/>
      <c r="AC38" s="6"/>
      <c r="AD38" s="6"/>
      <c r="AE38" s="6"/>
      <c r="AF38" s="6"/>
      <c r="AG38" s="67"/>
    </row>
    <row r="40" spans="2:34" ht="15" customHeight="1" thickBot="1" x14ac:dyDescent="0.35">
      <c r="C40" s="2" t="s">
        <v>202</v>
      </c>
      <c r="D40" s="2"/>
      <c r="E40" s="2"/>
      <c r="F40" s="2"/>
      <c r="G40" s="2"/>
      <c r="H40" s="2"/>
      <c r="I40" s="2"/>
      <c r="J40" s="2"/>
      <c r="K40" s="2"/>
      <c r="L40" s="2"/>
      <c r="M40" s="2"/>
      <c r="N40" s="2"/>
      <c r="O40" s="2"/>
      <c r="P40" s="2"/>
    </row>
    <row r="41" spans="2:34" ht="5.0999999999999996" customHeight="1" x14ac:dyDescent="0.3">
      <c r="B41" s="58"/>
      <c r="C41" s="68"/>
      <c r="D41" s="68"/>
      <c r="E41" s="68"/>
      <c r="F41" s="68"/>
      <c r="G41" s="68"/>
      <c r="H41" s="68"/>
      <c r="I41" s="68"/>
      <c r="J41" s="68"/>
      <c r="K41" s="68"/>
      <c r="L41" s="68"/>
      <c r="M41" s="68"/>
      <c r="N41" s="68"/>
      <c r="O41" s="68"/>
      <c r="P41" s="68"/>
      <c r="Q41" s="59"/>
      <c r="R41" s="62"/>
      <c r="T41" s="58"/>
      <c r="U41" s="59"/>
      <c r="V41" s="61"/>
      <c r="W41" s="59"/>
      <c r="X41" s="59"/>
      <c r="Y41" s="61"/>
      <c r="Z41" s="61"/>
      <c r="AA41" s="61"/>
      <c r="AB41" s="61"/>
      <c r="AC41" s="61"/>
      <c r="AD41" s="61"/>
      <c r="AE41" s="61"/>
      <c r="AF41" s="61"/>
      <c r="AG41" s="78"/>
      <c r="AH41" s="52"/>
    </row>
    <row r="42" spans="2:34" ht="15" customHeight="1" x14ac:dyDescent="0.3">
      <c r="B42" s="63"/>
      <c r="C42" s="412" t="s">
        <v>268</v>
      </c>
      <c r="D42" s="412"/>
      <c r="E42" s="412"/>
      <c r="F42" s="412"/>
      <c r="G42" s="412"/>
      <c r="H42" s="412"/>
      <c r="I42" s="412"/>
      <c r="J42" s="412"/>
      <c r="K42" s="412"/>
      <c r="L42" s="412"/>
      <c r="M42" s="412"/>
      <c r="N42" s="412"/>
      <c r="O42" s="412"/>
      <c r="P42" s="412"/>
      <c r="Q42" s="412"/>
      <c r="R42" s="65"/>
      <c r="T42" s="63"/>
      <c r="U42" s="404" t="s">
        <v>136</v>
      </c>
      <c r="V42" s="404"/>
      <c r="W42" s="404"/>
      <c r="X42" s="404"/>
      <c r="Y42" s="404"/>
      <c r="Z42" s="404"/>
      <c r="AA42" s="404"/>
      <c r="AB42" s="404"/>
      <c r="AC42" s="404"/>
      <c r="AD42" s="404"/>
      <c r="AE42" s="404"/>
      <c r="AF42" s="404"/>
      <c r="AG42" s="80"/>
      <c r="AH42" s="52"/>
    </row>
    <row r="43" spans="2:34" ht="15" customHeight="1" x14ac:dyDescent="0.3">
      <c r="B43" s="63"/>
      <c r="C43" s="412"/>
      <c r="D43" s="412"/>
      <c r="E43" s="412"/>
      <c r="F43" s="412"/>
      <c r="G43" s="412"/>
      <c r="H43" s="412"/>
      <c r="I43" s="412"/>
      <c r="J43" s="412"/>
      <c r="K43" s="412"/>
      <c r="L43" s="412"/>
      <c r="M43" s="412"/>
      <c r="N43" s="412"/>
      <c r="O43" s="412"/>
      <c r="P43" s="412"/>
      <c r="Q43" s="412"/>
      <c r="R43" s="65"/>
      <c r="T43" s="63"/>
      <c r="U43" s="81" t="s">
        <v>101</v>
      </c>
      <c r="V43" s="81" t="s">
        <v>102</v>
      </c>
      <c r="W43" s="81" t="s">
        <v>103</v>
      </c>
      <c r="X43" s="81" t="s">
        <v>104</v>
      </c>
      <c r="Y43" s="81" t="s">
        <v>105</v>
      </c>
      <c r="Z43" s="81" t="s">
        <v>106</v>
      </c>
      <c r="AA43" s="81" t="s">
        <v>107</v>
      </c>
      <c r="AB43" s="81" t="s">
        <v>108</v>
      </c>
      <c r="AC43" s="81" t="s">
        <v>109</v>
      </c>
      <c r="AD43" s="81" t="s">
        <v>110</v>
      </c>
      <c r="AE43" s="81" t="s">
        <v>111</v>
      </c>
      <c r="AF43" s="81" t="s">
        <v>112</v>
      </c>
      <c r="AG43" s="65"/>
    </row>
    <row r="44" spans="2:34" ht="15" customHeight="1" x14ac:dyDescent="0.3">
      <c r="B44" s="63"/>
      <c r="C44" s="48"/>
      <c r="D44" s="48"/>
      <c r="E44" s="48"/>
      <c r="F44" s="48"/>
      <c r="G44" s="414" t="s">
        <v>331</v>
      </c>
      <c r="H44" s="414"/>
      <c r="I44" s="414"/>
      <c r="J44" s="414"/>
      <c r="K44" s="414"/>
      <c r="L44" s="414"/>
      <c r="M44" s="414"/>
      <c r="N44" s="414"/>
      <c r="O44" s="414"/>
      <c r="P44" s="414"/>
      <c r="Q44" s="414"/>
      <c r="R44" s="65"/>
      <c r="T44" s="63"/>
      <c r="U44" s="7"/>
      <c r="V44" s="7"/>
      <c r="W44" s="7"/>
      <c r="X44" s="7"/>
      <c r="Y44" s="7"/>
      <c r="Z44" s="7"/>
      <c r="AA44" s="7"/>
      <c r="AB44" s="7"/>
      <c r="AC44" s="7"/>
      <c r="AD44" s="7"/>
      <c r="AE44" s="7"/>
      <c r="AF44" s="7"/>
      <c r="AG44" s="65"/>
    </row>
    <row r="45" spans="2:34" ht="14.1" customHeight="1" x14ac:dyDescent="0.3">
      <c r="B45" s="63"/>
      <c r="C45" s="48"/>
      <c r="D45" s="48"/>
      <c r="E45" s="415" t="s">
        <v>323</v>
      </c>
      <c r="F45" s="48"/>
      <c r="G45" s="413" t="str">
        <f>'Basic Information'!D10</f>
        <v>Crop</v>
      </c>
      <c r="H45" s="111"/>
      <c r="I45" s="413" t="str">
        <f>'Basic Information'!D12</f>
        <v>Crop</v>
      </c>
      <c r="J45" s="112"/>
      <c r="K45" s="413" t="str">
        <f>'Basic Information'!D14</f>
        <v>Crop</v>
      </c>
      <c r="L45" s="113"/>
      <c r="M45" s="413" t="str">
        <f>'Basic Information'!D16</f>
        <v>Crop</v>
      </c>
      <c r="N45" s="112"/>
      <c r="O45" s="413" t="str">
        <f>'Basic Information'!D18</f>
        <v>Crop</v>
      </c>
      <c r="P45" s="113"/>
      <c r="Q45" s="413" t="str">
        <f>'Basic Information'!D20</f>
        <v>Cow-Calf</v>
      </c>
      <c r="R45" s="65"/>
      <c r="T45" s="63"/>
      <c r="U45" s="7"/>
      <c r="V45" s="7"/>
      <c r="W45" s="7"/>
      <c r="X45" s="7"/>
      <c r="Y45" s="7"/>
      <c r="Z45" s="7"/>
      <c r="AA45" s="7"/>
      <c r="AB45" s="7"/>
      <c r="AC45" s="7"/>
      <c r="AD45" s="7"/>
      <c r="AE45" s="7"/>
      <c r="AF45" s="7"/>
      <c r="AG45" s="65"/>
    </row>
    <row r="46" spans="2:34" ht="14.1" customHeight="1" x14ac:dyDescent="0.3">
      <c r="B46" s="63"/>
      <c r="C46" s="48"/>
      <c r="D46" s="48"/>
      <c r="E46" s="415"/>
      <c r="F46" s="48"/>
      <c r="G46" s="413"/>
      <c r="H46" s="111"/>
      <c r="I46" s="413"/>
      <c r="J46" s="112"/>
      <c r="K46" s="413"/>
      <c r="L46" s="113"/>
      <c r="M46" s="413"/>
      <c r="N46" s="112"/>
      <c r="O46" s="413"/>
      <c r="P46" s="113"/>
      <c r="Q46" s="413"/>
      <c r="R46" s="65"/>
      <c r="T46" s="63"/>
      <c r="U46" s="7"/>
      <c r="V46" s="7"/>
      <c r="W46" s="7"/>
      <c r="X46" s="7"/>
      <c r="Y46" s="7"/>
      <c r="Z46" s="7"/>
      <c r="AA46" s="7"/>
      <c r="AB46" s="7"/>
      <c r="AC46" s="7"/>
      <c r="AD46" s="7"/>
      <c r="AE46" s="7"/>
      <c r="AF46" s="7"/>
      <c r="AG46" s="65"/>
    </row>
    <row r="47" spans="2:34" ht="14.1" customHeight="1" x14ac:dyDescent="0.3">
      <c r="B47" s="63"/>
      <c r="C47" s="48"/>
      <c r="D47" s="48"/>
      <c r="E47" s="416"/>
      <c r="F47" s="48"/>
      <c r="G47" s="413"/>
      <c r="H47" s="111"/>
      <c r="I47" s="413"/>
      <c r="J47" s="112"/>
      <c r="K47" s="413"/>
      <c r="L47" s="112"/>
      <c r="M47" s="413"/>
      <c r="N47" s="112"/>
      <c r="O47" s="413"/>
      <c r="P47" s="111"/>
      <c r="Q47" s="413"/>
      <c r="R47" s="65"/>
      <c r="T47" s="63"/>
      <c r="U47" s="7"/>
      <c r="V47" s="7"/>
      <c r="W47" s="7"/>
      <c r="X47" s="7"/>
      <c r="Y47" s="7"/>
      <c r="Z47" s="7"/>
      <c r="AA47" s="7"/>
      <c r="AB47" s="7"/>
      <c r="AC47" s="7"/>
      <c r="AD47" s="7"/>
      <c r="AE47" s="7"/>
      <c r="AF47" s="7"/>
      <c r="AG47" s="65"/>
    </row>
    <row r="48" spans="2:34" ht="15" customHeight="1" x14ac:dyDescent="0.3">
      <c r="B48" s="63"/>
      <c r="C48" s="4" t="s">
        <v>203</v>
      </c>
      <c r="E48" s="243">
        <v>0</v>
      </c>
      <c r="G48" s="248">
        <v>0</v>
      </c>
      <c r="H48" s="4">
        <v>13</v>
      </c>
      <c r="I48" s="248">
        <v>0</v>
      </c>
      <c r="K48" s="248">
        <v>0</v>
      </c>
      <c r="M48" s="248">
        <v>0</v>
      </c>
      <c r="O48" s="248">
        <v>0</v>
      </c>
      <c r="Q48" s="248">
        <v>0</v>
      </c>
      <c r="R48" s="65"/>
      <c r="T48" s="63"/>
      <c r="U48" s="244">
        <v>0</v>
      </c>
      <c r="V48" s="244">
        <v>0</v>
      </c>
      <c r="W48" s="244">
        <v>0</v>
      </c>
      <c r="X48" s="244">
        <v>0</v>
      </c>
      <c r="Y48" s="244">
        <v>0</v>
      </c>
      <c r="Z48" s="244">
        <v>0</v>
      </c>
      <c r="AA48" s="244">
        <v>0</v>
      </c>
      <c r="AB48" s="244">
        <v>0</v>
      </c>
      <c r="AC48" s="244">
        <v>0</v>
      </c>
      <c r="AD48" s="244">
        <v>0</v>
      </c>
      <c r="AE48" s="244">
        <v>0</v>
      </c>
      <c r="AF48" s="244">
        <v>0</v>
      </c>
      <c r="AG48" s="18"/>
      <c r="AH48" s="52">
        <f t="shared" ref="AH48:AH53" si="3">SUM(U48:AF48)</f>
        <v>0</v>
      </c>
    </row>
    <row r="49" spans="2:34" ht="15" customHeight="1" x14ac:dyDescent="0.3">
      <c r="B49" s="63"/>
      <c r="C49" s="4" t="s">
        <v>204</v>
      </c>
      <c r="E49" s="243">
        <v>0</v>
      </c>
      <c r="G49" s="248">
        <v>0</v>
      </c>
      <c r="I49" s="248">
        <v>0</v>
      </c>
      <c r="K49" s="248">
        <v>0</v>
      </c>
      <c r="M49" s="248">
        <v>0</v>
      </c>
      <c r="O49" s="248">
        <v>0</v>
      </c>
      <c r="Q49" s="248">
        <v>0</v>
      </c>
      <c r="R49" s="65"/>
      <c r="T49" s="63"/>
      <c r="U49" s="244">
        <v>0</v>
      </c>
      <c r="V49" s="244">
        <v>0</v>
      </c>
      <c r="W49" s="244">
        <v>0</v>
      </c>
      <c r="X49" s="244">
        <v>0</v>
      </c>
      <c r="Y49" s="244">
        <v>0</v>
      </c>
      <c r="Z49" s="244">
        <v>0</v>
      </c>
      <c r="AA49" s="244">
        <v>0</v>
      </c>
      <c r="AB49" s="244">
        <v>0</v>
      </c>
      <c r="AC49" s="244">
        <v>0</v>
      </c>
      <c r="AD49" s="244">
        <v>0</v>
      </c>
      <c r="AE49" s="244">
        <v>0</v>
      </c>
      <c r="AF49" s="244">
        <v>0</v>
      </c>
      <c r="AG49" s="65"/>
      <c r="AH49" s="52">
        <f t="shared" si="3"/>
        <v>0</v>
      </c>
    </row>
    <row r="50" spans="2:34" ht="15" customHeight="1" x14ac:dyDescent="0.3">
      <c r="B50" s="63"/>
      <c r="C50" s="4" t="s">
        <v>205</v>
      </c>
      <c r="E50" s="243">
        <v>0</v>
      </c>
      <c r="G50" s="248">
        <v>0</v>
      </c>
      <c r="I50" s="248">
        <v>0</v>
      </c>
      <c r="K50" s="248">
        <v>0</v>
      </c>
      <c r="M50" s="248">
        <v>0</v>
      </c>
      <c r="O50" s="248">
        <v>0</v>
      </c>
      <c r="Q50" s="248">
        <v>0</v>
      </c>
      <c r="R50" s="65"/>
      <c r="T50" s="63"/>
      <c r="U50" s="244">
        <v>0</v>
      </c>
      <c r="V50" s="244">
        <v>0</v>
      </c>
      <c r="W50" s="244">
        <v>0</v>
      </c>
      <c r="X50" s="244">
        <v>0</v>
      </c>
      <c r="Y50" s="244">
        <v>0</v>
      </c>
      <c r="Z50" s="244">
        <v>0</v>
      </c>
      <c r="AA50" s="244">
        <v>0</v>
      </c>
      <c r="AB50" s="244">
        <v>0</v>
      </c>
      <c r="AC50" s="244">
        <v>0</v>
      </c>
      <c r="AD50" s="244">
        <v>0</v>
      </c>
      <c r="AE50" s="244">
        <v>0</v>
      </c>
      <c r="AF50" s="244">
        <v>0</v>
      </c>
      <c r="AG50" s="18"/>
      <c r="AH50" s="52">
        <f t="shared" si="3"/>
        <v>0</v>
      </c>
    </row>
    <row r="51" spans="2:34" ht="15" customHeight="1" x14ac:dyDescent="0.3">
      <c r="B51" s="63"/>
      <c r="C51" s="4" t="s">
        <v>206</v>
      </c>
      <c r="E51" s="243">
        <v>0</v>
      </c>
      <c r="G51" s="248">
        <v>0</v>
      </c>
      <c r="I51" s="248">
        <v>0</v>
      </c>
      <c r="K51" s="248">
        <v>0</v>
      </c>
      <c r="M51" s="248">
        <v>0</v>
      </c>
      <c r="O51" s="248">
        <v>0</v>
      </c>
      <c r="Q51" s="248">
        <v>0</v>
      </c>
      <c r="R51" s="65"/>
      <c r="T51" s="63"/>
      <c r="U51" s="244">
        <v>0</v>
      </c>
      <c r="V51" s="244">
        <v>0</v>
      </c>
      <c r="W51" s="244">
        <v>0</v>
      </c>
      <c r="X51" s="244">
        <v>0</v>
      </c>
      <c r="Y51" s="244">
        <v>0</v>
      </c>
      <c r="Z51" s="244">
        <v>0</v>
      </c>
      <c r="AA51" s="244">
        <v>0</v>
      </c>
      <c r="AB51" s="244">
        <v>0</v>
      </c>
      <c r="AC51" s="244">
        <v>0</v>
      </c>
      <c r="AD51" s="244">
        <v>0</v>
      </c>
      <c r="AE51" s="244">
        <v>0</v>
      </c>
      <c r="AF51" s="244">
        <v>0</v>
      </c>
      <c r="AG51" s="65"/>
      <c r="AH51" s="52">
        <f t="shared" si="3"/>
        <v>0</v>
      </c>
    </row>
    <row r="52" spans="2:34" ht="15" customHeight="1" x14ac:dyDescent="0.3">
      <c r="B52" s="63"/>
      <c r="C52" s="4" t="s">
        <v>324</v>
      </c>
      <c r="E52" s="243">
        <v>0</v>
      </c>
      <c r="G52" s="248">
        <v>0</v>
      </c>
      <c r="I52" s="248">
        <v>0</v>
      </c>
      <c r="K52" s="248">
        <v>0</v>
      </c>
      <c r="M52" s="248">
        <v>0</v>
      </c>
      <c r="O52" s="248">
        <v>0</v>
      </c>
      <c r="Q52" s="248">
        <v>0</v>
      </c>
      <c r="R52" s="65"/>
      <c r="T52" s="63"/>
      <c r="U52" s="244">
        <v>0</v>
      </c>
      <c r="V52" s="244">
        <v>0</v>
      </c>
      <c r="W52" s="244">
        <v>0</v>
      </c>
      <c r="X52" s="244">
        <v>0</v>
      </c>
      <c r="Y52" s="244">
        <v>0</v>
      </c>
      <c r="Z52" s="244">
        <v>0</v>
      </c>
      <c r="AA52" s="244">
        <v>0</v>
      </c>
      <c r="AB52" s="244">
        <v>0</v>
      </c>
      <c r="AC52" s="244">
        <v>0</v>
      </c>
      <c r="AD52" s="244">
        <v>0</v>
      </c>
      <c r="AE52" s="244">
        <v>0</v>
      </c>
      <c r="AF52" s="244">
        <v>0</v>
      </c>
      <c r="AG52" s="65"/>
      <c r="AH52" s="52">
        <f t="shared" si="3"/>
        <v>0</v>
      </c>
    </row>
    <row r="53" spans="2:34" ht="15" customHeight="1" x14ac:dyDescent="0.3">
      <c r="B53" s="63"/>
      <c r="C53" s="4" t="s">
        <v>325</v>
      </c>
      <c r="E53" s="243">
        <v>0</v>
      </c>
      <c r="G53" s="248">
        <v>0</v>
      </c>
      <c r="I53" s="248">
        <v>0</v>
      </c>
      <c r="K53" s="248">
        <v>0</v>
      </c>
      <c r="M53" s="248">
        <v>0</v>
      </c>
      <c r="O53" s="248">
        <v>0</v>
      </c>
      <c r="Q53" s="248">
        <v>0</v>
      </c>
      <c r="R53" s="65"/>
      <c r="T53" s="63"/>
      <c r="U53" s="244">
        <v>0</v>
      </c>
      <c r="V53" s="244">
        <v>0</v>
      </c>
      <c r="W53" s="244">
        <v>0</v>
      </c>
      <c r="X53" s="244">
        <v>0</v>
      </c>
      <c r="Y53" s="244">
        <v>0</v>
      </c>
      <c r="Z53" s="244">
        <v>0</v>
      </c>
      <c r="AA53" s="244">
        <v>0</v>
      </c>
      <c r="AB53" s="244">
        <v>0</v>
      </c>
      <c r="AC53" s="244">
        <v>0</v>
      </c>
      <c r="AD53" s="244">
        <v>0</v>
      </c>
      <c r="AE53" s="244">
        <v>0</v>
      </c>
      <c r="AF53" s="244">
        <v>0</v>
      </c>
      <c r="AG53" s="65"/>
      <c r="AH53" s="52">
        <f t="shared" si="3"/>
        <v>0</v>
      </c>
    </row>
    <row r="54" spans="2:34" ht="5.0999999999999996" customHeight="1" thickBot="1" x14ac:dyDescent="0.35">
      <c r="B54" s="63"/>
      <c r="C54" s="10"/>
      <c r="D54" s="10"/>
      <c r="E54" s="10"/>
      <c r="F54" s="10"/>
      <c r="G54" s="10"/>
      <c r="H54" s="10"/>
      <c r="I54" s="10"/>
      <c r="J54" s="10"/>
      <c r="K54" s="10"/>
      <c r="L54" s="10"/>
      <c r="M54" s="10"/>
      <c r="N54" s="10"/>
      <c r="O54" s="10"/>
      <c r="P54" s="10"/>
      <c r="Q54" s="10"/>
      <c r="R54" s="65"/>
      <c r="T54" s="63"/>
      <c r="U54" s="23"/>
      <c r="V54" s="23"/>
      <c r="W54" s="23"/>
      <c r="X54" s="23"/>
      <c r="Y54" s="23"/>
      <c r="Z54" s="23"/>
      <c r="AA54" s="23"/>
      <c r="AB54" s="23"/>
      <c r="AC54" s="23"/>
      <c r="AD54" s="23"/>
      <c r="AE54" s="23"/>
      <c r="AF54" s="23"/>
      <c r="AG54" s="65"/>
    </row>
    <row r="55" spans="2:34" ht="15" customHeight="1" thickTop="1" x14ac:dyDescent="0.3">
      <c r="B55" s="63"/>
      <c r="C55" s="4" t="s">
        <v>174</v>
      </c>
      <c r="E55" s="87">
        <f>SUM(E48:E54)</f>
        <v>0</v>
      </c>
      <c r="R55" s="65"/>
      <c r="T55" s="63"/>
      <c r="U55" s="23"/>
      <c r="V55" s="23"/>
      <c r="W55" s="23"/>
      <c r="X55" s="23"/>
      <c r="Y55" s="23"/>
      <c r="Z55" s="23"/>
      <c r="AA55" s="23"/>
      <c r="AB55" s="23"/>
      <c r="AC55" s="23"/>
      <c r="AD55" s="23"/>
      <c r="AE55" s="23"/>
      <c r="AF55" s="23"/>
      <c r="AG55" s="65"/>
    </row>
    <row r="56" spans="2:34" ht="15" customHeight="1" x14ac:dyDescent="0.3">
      <c r="B56" s="63"/>
      <c r="E56" s="87"/>
      <c r="R56" s="65"/>
      <c r="T56" s="63"/>
      <c r="U56" s="23"/>
      <c r="V56" s="23"/>
      <c r="W56" s="23"/>
      <c r="X56" s="23"/>
      <c r="Y56" s="23"/>
      <c r="Z56" s="23"/>
      <c r="AA56" s="23"/>
      <c r="AB56" s="23"/>
      <c r="AC56" s="23"/>
      <c r="AD56" s="23"/>
      <c r="AE56" s="23"/>
      <c r="AF56" s="23"/>
      <c r="AG56" s="65"/>
    </row>
    <row r="57" spans="2:34" ht="15" customHeight="1" x14ac:dyDescent="0.3">
      <c r="B57" s="63"/>
      <c r="C57" s="4" t="s">
        <v>329</v>
      </c>
      <c r="E57" s="87"/>
      <c r="Q57" s="249">
        <v>0</v>
      </c>
      <c r="R57" s="65"/>
      <c r="T57" s="63"/>
      <c r="U57" s="23"/>
      <c r="V57" s="23"/>
      <c r="W57" s="23"/>
      <c r="X57" s="23"/>
      <c r="Y57" s="23"/>
      <c r="Z57" s="23"/>
      <c r="AA57" s="23"/>
      <c r="AB57" s="23"/>
      <c r="AC57" s="23"/>
      <c r="AD57" s="23"/>
      <c r="AE57" s="23"/>
      <c r="AF57" s="23"/>
      <c r="AG57" s="65"/>
      <c r="AH57" s="52"/>
    </row>
    <row r="58" spans="2:34" ht="15" customHeight="1" x14ac:dyDescent="0.3">
      <c r="B58" s="63"/>
      <c r="C58" s="4" t="s">
        <v>272</v>
      </c>
      <c r="E58" s="87"/>
      <c r="Q58" s="249">
        <v>0</v>
      </c>
      <c r="R58" s="65"/>
      <c r="T58" s="63"/>
      <c r="U58" s="23"/>
      <c r="V58" s="23"/>
      <c r="W58" s="23"/>
      <c r="X58" s="23"/>
      <c r="Y58" s="23"/>
      <c r="Z58" s="23"/>
      <c r="AA58" s="23"/>
      <c r="AB58" s="23"/>
      <c r="AC58" s="23"/>
      <c r="AD58" s="23"/>
      <c r="AE58" s="23"/>
      <c r="AF58" s="23"/>
      <c r="AG58" s="65"/>
      <c r="AH58" s="52"/>
    </row>
    <row r="59" spans="2:34" ht="5.0999999999999996" customHeight="1" thickBot="1" x14ac:dyDescent="0.35">
      <c r="B59" s="66"/>
      <c r="C59" s="6"/>
      <c r="D59" s="6"/>
      <c r="E59" s="6"/>
      <c r="F59" s="6"/>
      <c r="G59" s="6"/>
      <c r="H59" s="6"/>
      <c r="I59" s="6"/>
      <c r="J59" s="6"/>
      <c r="K59" s="6"/>
      <c r="L59" s="6"/>
      <c r="M59" s="6"/>
      <c r="N59" s="6"/>
      <c r="O59" s="6"/>
      <c r="P59" s="6"/>
      <c r="Q59" s="6"/>
      <c r="R59" s="67"/>
      <c r="T59" s="66"/>
      <c r="U59" s="6"/>
      <c r="V59" s="6"/>
      <c r="W59" s="6"/>
      <c r="X59" s="6"/>
      <c r="Y59" s="6"/>
      <c r="Z59" s="6"/>
      <c r="AA59" s="6"/>
      <c r="AB59" s="6"/>
      <c r="AC59" s="6"/>
      <c r="AD59" s="6"/>
      <c r="AE59" s="6"/>
      <c r="AF59" s="6"/>
      <c r="AG59" s="67"/>
    </row>
    <row r="61" spans="2:34" ht="15" customHeight="1" thickBot="1" x14ac:dyDescent="0.35">
      <c r="C61" s="2" t="s">
        <v>456</v>
      </c>
      <c r="D61" s="2"/>
      <c r="E61" s="2"/>
      <c r="F61" s="2"/>
      <c r="G61" s="2"/>
      <c r="H61" s="2"/>
      <c r="I61" s="2"/>
      <c r="J61" s="2"/>
      <c r="K61" s="2"/>
      <c r="L61" s="2"/>
      <c r="M61" s="2"/>
      <c r="N61" s="2"/>
      <c r="O61" s="2"/>
      <c r="P61" s="2"/>
    </row>
    <row r="62" spans="2:34" ht="5.0999999999999996" customHeight="1" x14ac:dyDescent="0.3">
      <c r="B62" s="58"/>
      <c r="C62" s="68"/>
      <c r="D62" s="68"/>
      <c r="E62" s="68"/>
      <c r="F62" s="68"/>
      <c r="G62" s="68"/>
      <c r="H62" s="68"/>
      <c r="I62" s="68"/>
      <c r="J62" s="68"/>
      <c r="K62" s="68"/>
      <c r="L62" s="68"/>
      <c r="M62" s="68"/>
      <c r="N62" s="68"/>
      <c r="O62" s="68"/>
      <c r="P62" s="68"/>
      <c r="Q62" s="59"/>
      <c r="R62" s="62"/>
      <c r="T62" s="58"/>
      <c r="U62" s="59"/>
      <c r="V62" s="61"/>
      <c r="W62" s="59"/>
      <c r="X62" s="59"/>
      <c r="Y62" s="61"/>
      <c r="Z62" s="61"/>
      <c r="AA62" s="61"/>
      <c r="AB62" s="61"/>
      <c r="AC62" s="61"/>
      <c r="AD62" s="61"/>
      <c r="AE62" s="61"/>
      <c r="AF62" s="61"/>
      <c r="AG62" s="78"/>
      <c r="AH62" s="52"/>
    </row>
    <row r="63" spans="2:34" ht="15" customHeight="1" x14ac:dyDescent="0.3">
      <c r="B63" s="63"/>
      <c r="C63" s="48"/>
      <c r="D63" s="48"/>
      <c r="E63" s="48"/>
      <c r="F63" s="48"/>
      <c r="G63" s="414" t="s">
        <v>331</v>
      </c>
      <c r="H63" s="414"/>
      <c r="I63" s="414"/>
      <c r="J63" s="414"/>
      <c r="K63" s="414"/>
      <c r="L63" s="414"/>
      <c r="M63" s="414"/>
      <c r="N63" s="414"/>
      <c r="O63" s="414"/>
      <c r="P63" s="414"/>
      <c r="Q63" s="414"/>
      <c r="R63" s="65"/>
      <c r="T63" s="63"/>
      <c r="U63" s="404" t="s">
        <v>136</v>
      </c>
      <c r="V63" s="404"/>
      <c r="W63" s="404"/>
      <c r="X63" s="404"/>
      <c r="Y63" s="404"/>
      <c r="Z63" s="404"/>
      <c r="AA63" s="404"/>
      <c r="AB63" s="404"/>
      <c r="AC63" s="404"/>
      <c r="AD63" s="404"/>
      <c r="AE63" s="404"/>
      <c r="AF63" s="404"/>
      <c r="AG63" s="65"/>
    </row>
    <row r="64" spans="2:34" ht="15" customHeight="1" x14ac:dyDescent="0.3">
      <c r="B64" s="63"/>
      <c r="C64" s="48"/>
      <c r="D64" s="48"/>
      <c r="E64" s="130" t="s">
        <v>174</v>
      </c>
      <c r="F64" s="48"/>
      <c r="G64" s="413" t="str">
        <f>'Basic Information'!D10</f>
        <v>Crop</v>
      </c>
      <c r="H64" s="111"/>
      <c r="I64" s="413" t="str">
        <f>'Basic Information'!D12</f>
        <v>Crop</v>
      </c>
      <c r="J64" s="112"/>
      <c r="K64" s="413" t="str">
        <f>'Basic Information'!D14</f>
        <v>Crop</v>
      </c>
      <c r="L64" s="113"/>
      <c r="M64" s="413" t="str">
        <f>'Basic Information'!D16</f>
        <v>Crop</v>
      </c>
      <c r="N64" s="112"/>
      <c r="O64" s="413" t="str">
        <f>'Basic Information'!D18</f>
        <v>Crop</v>
      </c>
      <c r="P64" s="113"/>
      <c r="Q64" s="413" t="str">
        <f>'Basic Information'!D20</f>
        <v>Cow-Calf</v>
      </c>
      <c r="R64" s="65"/>
      <c r="T64" s="63"/>
      <c r="U64" s="81" t="s">
        <v>101</v>
      </c>
      <c r="V64" s="81" t="s">
        <v>102</v>
      </c>
      <c r="W64" s="81" t="s">
        <v>103</v>
      </c>
      <c r="X64" s="81" t="s">
        <v>104</v>
      </c>
      <c r="Y64" s="81" t="s">
        <v>105</v>
      </c>
      <c r="Z64" s="81" t="s">
        <v>106</v>
      </c>
      <c r="AA64" s="81" t="s">
        <v>107</v>
      </c>
      <c r="AB64" s="81" t="s">
        <v>108</v>
      </c>
      <c r="AC64" s="81" t="s">
        <v>109</v>
      </c>
      <c r="AD64" s="81" t="s">
        <v>110</v>
      </c>
      <c r="AE64" s="81" t="s">
        <v>111</v>
      </c>
      <c r="AF64" s="81" t="s">
        <v>112</v>
      </c>
      <c r="AG64" s="65"/>
    </row>
    <row r="65" spans="2:34" ht="15" customHeight="1" x14ac:dyDescent="0.3">
      <c r="B65" s="63"/>
      <c r="C65" s="48"/>
      <c r="D65" s="48"/>
      <c r="E65" s="130" t="s">
        <v>459</v>
      </c>
      <c r="F65" s="48"/>
      <c r="G65" s="413"/>
      <c r="H65" s="111"/>
      <c r="I65" s="413"/>
      <c r="J65" s="112"/>
      <c r="K65" s="413"/>
      <c r="L65" s="113"/>
      <c r="M65" s="413"/>
      <c r="N65" s="112"/>
      <c r="O65" s="413"/>
      <c r="P65" s="113"/>
      <c r="Q65" s="413"/>
      <c r="R65" s="65"/>
      <c r="T65" s="63"/>
      <c r="U65" s="7"/>
      <c r="V65" s="7"/>
      <c r="W65" s="7"/>
      <c r="X65" s="7"/>
      <c r="Y65" s="7"/>
      <c r="Z65" s="7"/>
      <c r="AA65" s="7"/>
      <c r="AB65" s="7"/>
      <c r="AC65" s="7"/>
      <c r="AD65" s="7"/>
      <c r="AE65" s="7"/>
      <c r="AF65" s="7"/>
      <c r="AG65" s="65"/>
    </row>
    <row r="66" spans="2:34" ht="15" customHeight="1" x14ac:dyDescent="0.3">
      <c r="B66" s="63"/>
      <c r="C66" s="48"/>
      <c r="D66" s="48"/>
      <c r="E66" s="131" t="s">
        <v>454</v>
      </c>
      <c r="F66" s="48"/>
      <c r="G66" s="413"/>
      <c r="H66" s="111"/>
      <c r="I66" s="413"/>
      <c r="J66" s="112"/>
      <c r="K66" s="413"/>
      <c r="L66" s="112"/>
      <c r="M66" s="413"/>
      <c r="N66" s="112"/>
      <c r="O66" s="413"/>
      <c r="P66" s="111"/>
      <c r="Q66" s="413"/>
      <c r="R66" s="65"/>
      <c r="T66" s="63"/>
      <c r="U66" s="7"/>
      <c r="V66" s="7"/>
      <c r="W66" s="7"/>
      <c r="X66" s="7"/>
      <c r="Y66" s="7"/>
      <c r="Z66" s="7"/>
      <c r="AA66" s="7"/>
      <c r="AB66" s="7"/>
      <c r="AC66" s="7"/>
      <c r="AD66" s="7"/>
      <c r="AE66" s="7"/>
      <c r="AF66" s="7"/>
      <c r="AG66" s="65"/>
    </row>
    <row r="67" spans="2:34" ht="15" customHeight="1" x14ac:dyDescent="0.3">
      <c r="B67" s="63"/>
      <c r="C67" s="4" t="s">
        <v>171</v>
      </c>
      <c r="E67" s="243">
        <v>0</v>
      </c>
      <c r="G67" s="248">
        <v>0</v>
      </c>
      <c r="I67" s="248">
        <v>0</v>
      </c>
      <c r="K67" s="248">
        <v>0</v>
      </c>
      <c r="M67" s="248">
        <v>0</v>
      </c>
      <c r="O67" s="248">
        <v>0</v>
      </c>
      <c r="Q67" s="248">
        <v>0</v>
      </c>
      <c r="R67" s="65"/>
      <c r="T67" s="63"/>
      <c r="U67" s="244">
        <v>0</v>
      </c>
      <c r="V67" s="244">
        <v>0</v>
      </c>
      <c r="W67" s="244">
        <v>0</v>
      </c>
      <c r="X67" s="244">
        <v>0</v>
      </c>
      <c r="Y67" s="244">
        <v>0</v>
      </c>
      <c r="Z67" s="244">
        <v>0</v>
      </c>
      <c r="AA67" s="244">
        <v>0</v>
      </c>
      <c r="AB67" s="244">
        <v>0</v>
      </c>
      <c r="AC67" s="244">
        <v>0</v>
      </c>
      <c r="AD67" s="244">
        <v>0</v>
      </c>
      <c r="AE67" s="244">
        <v>0</v>
      </c>
      <c r="AF67" s="244">
        <v>0</v>
      </c>
      <c r="AG67" s="18"/>
      <c r="AH67" s="52">
        <f>SUM(U67:AF67)</f>
        <v>0</v>
      </c>
    </row>
    <row r="68" spans="2:34" ht="15" customHeight="1" x14ac:dyDescent="0.3">
      <c r="B68" s="63"/>
      <c r="C68" s="4" t="s">
        <v>455</v>
      </c>
      <c r="E68" s="243">
        <v>0</v>
      </c>
      <c r="G68" s="248">
        <v>0</v>
      </c>
      <c r="I68" s="248">
        <v>0</v>
      </c>
      <c r="K68" s="248">
        <v>0</v>
      </c>
      <c r="M68" s="248">
        <v>0</v>
      </c>
      <c r="O68" s="248">
        <v>0</v>
      </c>
      <c r="Q68" s="248">
        <v>0</v>
      </c>
      <c r="R68" s="65"/>
      <c r="T68" s="63"/>
      <c r="U68" s="244">
        <v>0</v>
      </c>
      <c r="V68" s="244">
        <v>0</v>
      </c>
      <c r="W68" s="244">
        <v>0</v>
      </c>
      <c r="X68" s="244">
        <v>0</v>
      </c>
      <c r="Y68" s="244">
        <v>0</v>
      </c>
      <c r="Z68" s="244">
        <v>0</v>
      </c>
      <c r="AA68" s="244">
        <v>0</v>
      </c>
      <c r="AB68" s="244">
        <v>0</v>
      </c>
      <c r="AC68" s="244">
        <v>0</v>
      </c>
      <c r="AD68" s="244">
        <v>0</v>
      </c>
      <c r="AE68" s="244">
        <v>0</v>
      </c>
      <c r="AF68" s="244">
        <v>0</v>
      </c>
      <c r="AG68" s="65"/>
      <c r="AH68" s="52">
        <f>SUM(U68:AF68)</f>
        <v>0</v>
      </c>
    </row>
    <row r="69" spans="2:34" ht="15" customHeight="1" x14ac:dyDescent="0.3">
      <c r="B69" s="63"/>
      <c r="C69" s="4" t="s">
        <v>461</v>
      </c>
      <c r="E69" s="243">
        <v>0</v>
      </c>
      <c r="G69" s="248">
        <v>0</v>
      </c>
      <c r="I69" s="248">
        <v>0</v>
      </c>
      <c r="K69" s="248">
        <v>0</v>
      </c>
      <c r="M69" s="248">
        <v>0</v>
      </c>
      <c r="O69" s="248">
        <v>0</v>
      </c>
      <c r="Q69" s="248">
        <v>0</v>
      </c>
      <c r="R69" s="65"/>
      <c r="T69" s="63"/>
      <c r="U69" s="244">
        <v>0</v>
      </c>
      <c r="V69" s="244">
        <v>0</v>
      </c>
      <c r="W69" s="244">
        <v>0</v>
      </c>
      <c r="X69" s="244">
        <v>0</v>
      </c>
      <c r="Y69" s="244">
        <v>0</v>
      </c>
      <c r="Z69" s="244">
        <v>0</v>
      </c>
      <c r="AA69" s="244">
        <v>0</v>
      </c>
      <c r="AB69" s="244">
        <v>0</v>
      </c>
      <c r="AC69" s="244">
        <v>0</v>
      </c>
      <c r="AD69" s="244">
        <v>0</v>
      </c>
      <c r="AE69" s="244">
        <v>0</v>
      </c>
      <c r="AF69" s="244">
        <v>0</v>
      </c>
      <c r="AG69" s="65"/>
      <c r="AH69" s="52">
        <f>SUM(U69:AF69)</f>
        <v>0</v>
      </c>
    </row>
    <row r="70" spans="2:34" ht="15" customHeight="1" x14ac:dyDescent="0.3">
      <c r="B70" s="63"/>
      <c r="C70" s="4" t="s">
        <v>542</v>
      </c>
      <c r="E70" s="243">
        <v>0</v>
      </c>
      <c r="G70" s="248">
        <v>0</v>
      </c>
      <c r="I70" s="248">
        <v>0</v>
      </c>
      <c r="K70" s="248">
        <v>0</v>
      </c>
      <c r="M70" s="248">
        <v>0</v>
      </c>
      <c r="O70" s="248">
        <v>0</v>
      </c>
      <c r="Q70" s="248">
        <v>0</v>
      </c>
      <c r="R70" s="65"/>
      <c r="T70" s="63"/>
      <c r="U70" s="244">
        <v>0</v>
      </c>
      <c r="V70" s="244">
        <v>0</v>
      </c>
      <c r="W70" s="244">
        <v>0</v>
      </c>
      <c r="X70" s="244">
        <v>0</v>
      </c>
      <c r="Y70" s="244">
        <v>0</v>
      </c>
      <c r="Z70" s="244">
        <v>0</v>
      </c>
      <c r="AA70" s="244">
        <v>0</v>
      </c>
      <c r="AB70" s="244">
        <v>0</v>
      </c>
      <c r="AC70" s="244">
        <v>0</v>
      </c>
      <c r="AD70" s="244">
        <v>0</v>
      </c>
      <c r="AE70" s="244">
        <v>0</v>
      </c>
      <c r="AF70" s="244">
        <v>0</v>
      </c>
      <c r="AG70" s="65"/>
      <c r="AH70" s="52">
        <f>SUM(U70:AF70)</f>
        <v>0</v>
      </c>
    </row>
    <row r="71" spans="2:34" ht="5.0999999999999996" customHeight="1" thickBot="1" x14ac:dyDescent="0.35">
      <c r="B71" s="63"/>
      <c r="C71" s="10"/>
      <c r="D71" s="10"/>
      <c r="E71" s="10"/>
      <c r="F71" s="10"/>
      <c r="G71" s="10"/>
      <c r="H71" s="10"/>
      <c r="I71" s="10"/>
      <c r="J71" s="10"/>
      <c r="K71" s="10"/>
      <c r="L71" s="10"/>
      <c r="M71" s="10"/>
      <c r="N71" s="10"/>
      <c r="O71" s="10"/>
      <c r="P71" s="10"/>
      <c r="Q71" s="10"/>
      <c r="R71" s="65"/>
      <c r="T71" s="66"/>
      <c r="U71" s="6"/>
      <c r="V71" s="6"/>
      <c r="W71" s="6"/>
      <c r="X71" s="6"/>
      <c r="Y71" s="6"/>
      <c r="Z71" s="6"/>
      <c r="AA71" s="6"/>
      <c r="AB71" s="6"/>
      <c r="AC71" s="6"/>
      <c r="AD71" s="6"/>
      <c r="AE71" s="6"/>
      <c r="AF71" s="6"/>
      <c r="AG71" s="67"/>
    </row>
    <row r="72" spans="2:34" ht="15" customHeight="1" thickTop="1" x14ac:dyDescent="0.3">
      <c r="B72" s="63"/>
      <c r="C72" s="4" t="s">
        <v>174</v>
      </c>
      <c r="E72" s="87">
        <f>SUM(E67:E71)</f>
        <v>0</v>
      </c>
      <c r="R72" s="65"/>
    </row>
    <row r="73" spans="2:34" ht="5.0999999999999996" customHeight="1" thickBot="1" x14ac:dyDescent="0.35">
      <c r="B73" s="66"/>
      <c r="C73" s="6"/>
      <c r="D73" s="6"/>
      <c r="E73" s="6"/>
      <c r="F73" s="6"/>
      <c r="G73" s="6"/>
      <c r="H73" s="6"/>
      <c r="I73" s="6"/>
      <c r="J73" s="6"/>
      <c r="K73" s="6"/>
      <c r="L73" s="6"/>
      <c r="M73" s="6"/>
      <c r="N73" s="6"/>
      <c r="O73" s="6"/>
      <c r="P73" s="6"/>
      <c r="Q73" s="6"/>
      <c r="R73" s="67"/>
    </row>
    <row r="75" spans="2:34" ht="15" customHeight="1" thickBot="1" x14ac:dyDescent="0.35">
      <c r="C75" s="2" t="s">
        <v>269</v>
      </c>
      <c r="D75" s="2"/>
      <c r="E75" s="2"/>
      <c r="F75" s="2"/>
      <c r="G75" s="2"/>
      <c r="H75" s="2"/>
      <c r="I75" s="2"/>
      <c r="J75" s="2"/>
      <c r="K75" s="2"/>
      <c r="L75" s="2"/>
      <c r="M75" s="2"/>
      <c r="N75" s="2"/>
      <c r="O75" s="2"/>
      <c r="P75" s="2"/>
    </row>
    <row r="76" spans="2:34" ht="5.0999999999999996" customHeight="1" x14ac:dyDescent="0.3">
      <c r="B76" s="58"/>
      <c r="C76" s="59"/>
      <c r="D76" s="59"/>
      <c r="E76" s="59"/>
      <c r="F76" s="59"/>
      <c r="G76" s="59"/>
      <c r="H76" s="59"/>
      <c r="I76" s="59"/>
      <c r="J76" s="59"/>
      <c r="K76" s="59"/>
      <c r="L76" s="59"/>
      <c r="M76" s="59"/>
      <c r="N76" s="59"/>
      <c r="O76" s="59"/>
      <c r="P76" s="59"/>
      <c r="Q76" s="59"/>
      <c r="R76" s="62"/>
      <c r="T76" s="58"/>
      <c r="U76" s="59"/>
      <c r="V76" s="61"/>
      <c r="W76" s="59"/>
      <c r="X76" s="59"/>
      <c r="Y76" s="61"/>
      <c r="Z76" s="61"/>
      <c r="AA76" s="61"/>
      <c r="AB76" s="61"/>
      <c r="AC76" s="61"/>
      <c r="AD76" s="61"/>
      <c r="AE76" s="61"/>
      <c r="AF76" s="61"/>
      <c r="AG76" s="78"/>
      <c r="AH76" s="52"/>
    </row>
    <row r="77" spans="2:34" ht="15" customHeight="1" x14ac:dyDescent="0.3">
      <c r="B77" s="63"/>
      <c r="C77" s="412" t="s">
        <v>274</v>
      </c>
      <c r="D77" s="412"/>
      <c r="E77" s="412"/>
      <c r="F77" s="412"/>
      <c r="G77" s="412"/>
      <c r="H77" s="412"/>
      <c r="I77" s="412"/>
      <c r="J77" s="412"/>
      <c r="K77" s="412"/>
      <c r="L77" s="412"/>
      <c r="M77" s="412"/>
      <c r="N77" s="117"/>
      <c r="O77" s="420" t="s">
        <v>347</v>
      </c>
      <c r="P77" s="420"/>
      <c r="Q77" s="420"/>
      <c r="R77" s="65"/>
      <c r="T77" s="63"/>
      <c r="U77" s="404" t="s">
        <v>136</v>
      </c>
      <c r="V77" s="404"/>
      <c r="W77" s="404"/>
      <c r="X77" s="404"/>
      <c r="Y77" s="404"/>
      <c r="Z77" s="404"/>
      <c r="AA77" s="404"/>
      <c r="AB77" s="404"/>
      <c r="AC77" s="404"/>
      <c r="AD77" s="404"/>
      <c r="AE77" s="404"/>
      <c r="AF77" s="404"/>
      <c r="AG77" s="80"/>
      <c r="AH77" s="52"/>
    </row>
    <row r="78" spans="2:34" ht="15" customHeight="1" x14ac:dyDescent="0.3">
      <c r="B78" s="63"/>
      <c r="C78" s="421"/>
      <c r="D78" s="421"/>
      <c r="E78" s="421"/>
      <c r="F78" s="421"/>
      <c r="G78" s="421"/>
      <c r="H78" s="421"/>
      <c r="I78" s="421"/>
      <c r="J78" s="421"/>
      <c r="K78" s="421"/>
      <c r="L78" s="421"/>
      <c r="M78" s="421"/>
      <c r="N78" s="119"/>
      <c r="O78" s="414"/>
      <c r="P78" s="414"/>
      <c r="Q78" s="414"/>
      <c r="R78" s="65"/>
      <c r="T78" s="63"/>
      <c r="U78" s="79"/>
      <c r="V78" s="79"/>
      <c r="W78" s="79"/>
      <c r="X78" s="79"/>
      <c r="Y78" s="79"/>
      <c r="Z78" s="79"/>
      <c r="AA78" s="79"/>
      <c r="AB78" s="79"/>
      <c r="AC78" s="79"/>
      <c r="AD78" s="79"/>
      <c r="AE78" s="79"/>
      <c r="AF78" s="79"/>
      <c r="AG78" s="80"/>
      <c r="AH78" s="52"/>
    </row>
    <row r="79" spans="2:34" ht="15" customHeight="1" x14ac:dyDescent="0.3">
      <c r="B79" s="63"/>
      <c r="C79" s="4" t="s">
        <v>273</v>
      </c>
      <c r="O79" s="118"/>
      <c r="P79" s="118"/>
      <c r="Q79" s="118"/>
      <c r="R79" s="65"/>
      <c r="T79" s="63"/>
      <c r="U79" s="81" t="s">
        <v>101</v>
      </c>
      <c r="V79" s="81" t="s">
        <v>102</v>
      </c>
      <c r="W79" s="81" t="s">
        <v>103</v>
      </c>
      <c r="X79" s="81" t="s">
        <v>104</v>
      </c>
      <c r="Y79" s="81" t="s">
        <v>105</v>
      </c>
      <c r="Z79" s="81" t="s">
        <v>106</v>
      </c>
      <c r="AA79" s="81" t="s">
        <v>107</v>
      </c>
      <c r="AB79" s="81" t="s">
        <v>108</v>
      </c>
      <c r="AC79" s="81" t="s">
        <v>109</v>
      </c>
      <c r="AD79" s="81" t="s">
        <v>110</v>
      </c>
      <c r="AE79" s="81" t="s">
        <v>111</v>
      </c>
      <c r="AF79" s="81" t="s">
        <v>112</v>
      </c>
      <c r="AG79" s="65"/>
    </row>
    <row r="80" spans="2:34" ht="5.0999999999999996" customHeight="1" x14ac:dyDescent="0.3">
      <c r="B80" s="63"/>
      <c r="R80" s="65"/>
      <c r="T80" s="63"/>
      <c r="U80" s="7"/>
      <c r="V80" s="7"/>
      <c r="W80" s="7"/>
      <c r="X80" s="7"/>
      <c r="Y80" s="7"/>
      <c r="Z80" s="7"/>
      <c r="AA80" s="7"/>
      <c r="AB80" s="7"/>
      <c r="AC80" s="7"/>
      <c r="AD80" s="7"/>
      <c r="AE80" s="7"/>
      <c r="AF80" s="7"/>
      <c r="AG80" s="65"/>
    </row>
    <row r="81" spans="2:34" ht="15" customHeight="1" x14ac:dyDescent="0.3">
      <c r="B81" s="63"/>
      <c r="C81" s="88" t="s">
        <v>271</v>
      </c>
      <c r="D81" s="88"/>
      <c r="E81" s="88"/>
      <c r="F81" s="88"/>
      <c r="G81" s="88"/>
      <c r="H81" s="88"/>
      <c r="I81" s="88"/>
      <c r="J81" s="88"/>
      <c r="K81" s="88"/>
      <c r="L81" s="88"/>
      <c r="M81" s="88"/>
      <c r="N81" s="88"/>
      <c r="O81" s="409">
        <v>0</v>
      </c>
      <c r="P81" s="410"/>
      <c r="Q81" s="411"/>
      <c r="R81" s="65"/>
      <c r="T81" s="63"/>
      <c r="X81" s="132">
        <v>1</v>
      </c>
      <c r="AG81" s="18"/>
      <c r="AH81" s="52"/>
    </row>
    <row r="82" spans="2:34" ht="15" customHeight="1" x14ac:dyDescent="0.3">
      <c r="B82" s="63"/>
      <c r="C82" s="88" t="s">
        <v>270</v>
      </c>
      <c r="D82" s="88"/>
      <c r="E82" s="88"/>
      <c r="F82" s="88"/>
      <c r="G82" s="88"/>
      <c r="H82" s="88"/>
      <c r="I82" s="88"/>
      <c r="J82" s="88"/>
      <c r="K82" s="88"/>
      <c r="L82" s="88"/>
      <c r="M82" s="88"/>
      <c r="N82" s="88"/>
      <c r="O82" s="409">
        <v>0</v>
      </c>
      <c r="P82" s="410"/>
      <c r="Q82" s="411"/>
      <c r="R82" s="65"/>
      <c r="T82" s="63"/>
      <c r="X82" s="132">
        <v>1</v>
      </c>
      <c r="AG82" s="65"/>
      <c r="AH82" s="52"/>
    </row>
    <row r="83" spans="2:34" ht="15" customHeight="1" x14ac:dyDescent="0.3">
      <c r="B83" s="63"/>
      <c r="C83" s="4" t="s">
        <v>172</v>
      </c>
      <c r="O83" s="409">
        <v>5666</v>
      </c>
      <c r="P83" s="410"/>
      <c r="Q83" s="411"/>
      <c r="R83" s="65"/>
      <c r="T83" s="63"/>
      <c r="U83" s="244">
        <v>0</v>
      </c>
      <c r="V83" s="244">
        <v>0</v>
      </c>
      <c r="W83" s="244">
        <v>0</v>
      </c>
      <c r="X83" s="244">
        <v>0</v>
      </c>
      <c r="Y83" s="244">
        <v>0</v>
      </c>
      <c r="Z83" s="244">
        <v>0</v>
      </c>
      <c r="AA83" s="244">
        <v>0</v>
      </c>
      <c r="AB83" s="244">
        <v>0</v>
      </c>
      <c r="AC83" s="244">
        <v>0</v>
      </c>
      <c r="AD83" s="244">
        <v>0</v>
      </c>
      <c r="AE83" s="244">
        <v>0</v>
      </c>
      <c r="AF83" s="244">
        <v>0</v>
      </c>
      <c r="AG83" s="18"/>
      <c r="AH83" s="52">
        <f t="shared" ref="AH83:AH90" si="4">SUM(U83:AF83)</f>
        <v>0</v>
      </c>
    </row>
    <row r="84" spans="2:34" ht="15" customHeight="1" x14ac:dyDescent="0.3">
      <c r="B84" s="63"/>
      <c r="C84" s="4" t="s">
        <v>458</v>
      </c>
      <c r="O84" s="409">
        <v>1500</v>
      </c>
      <c r="P84" s="410"/>
      <c r="Q84" s="411"/>
      <c r="R84" s="65"/>
      <c r="T84" s="63"/>
      <c r="U84" s="244">
        <v>0</v>
      </c>
      <c r="V84" s="244">
        <v>0</v>
      </c>
      <c r="W84" s="244">
        <v>0</v>
      </c>
      <c r="X84" s="244">
        <v>0</v>
      </c>
      <c r="Y84" s="244">
        <v>0</v>
      </c>
      <c r="Z84" s="244">
        <v>0</v>
      </c>
      <c r="AA84" s="244">
        <v>0</v>
      </c>
      <c r="AB84" s="244">
        <v>0</v>
      </c>
      <c r="AC84" s="244">
        <v>0</v>
      </c>
      <c r="AD84" s="244">
        <v>0</v>
      </c>
      <c r="AE84" s="244">
        <v>0</v>
      </c>
      <c r="AF84" s="244">
        <v>0</v>
      </c>
      <c r="AG84" s="65"/>
      <c r="AH84" s="52">
        <f t="shared" si="4"/>
        <v>0</v>
      </c>
    </row>
    <row r="85" spans="2:34" ht="15" customHeight="1" x14ac:dyDescent="0.3">
      <c r="B85" s="63"/>
      <c r="C85" s="4" t="s">
        <v>460</v>
      </c>
      <c r="O85" s="409">
        <v>0</v>
      </c>
      <c r="P85" s="410"/>
      <c r="Q85" s="411"/>
      <c r="R85" s="65"/>
      <c r="T85" s="63"/>
      <c r="U85" s="244">
        <v>0</v>
      </c>
      <c r="V85" s="244">
        <v>0</v>
      </c>
      <c r="W85" s="244">
        <v>0</v>
      </c>
      <c r="X85" s="244">
        <v>0</v>
      </c>
      <c r="Y85" s="244">
        <v>0</v>
      </c>
      <c r="Z85" s="244">
        <v>0</v>
      </c>
      <c r="AA85" s="244">
        <v>0</v>
      </c>
      <c r="AB85" s="244">
        <v>0</v>
      </c>
      <c r="AC85" s="244">
        <v>0</v>
      </c>
      <c r="AD85" s="244">
        <v>0</v>
      </c>
      <c r="AE85" s="244">
        <v>0</v>
      </c>
      <c r="AF85" s="244">
        <v>0</v>
      </c>
      <c r="AG85" s="65"/>
      <c r="AH85" s="52">
        <f t="shared" si="4"/>
        <v>0</v>
      </c>
    </row>
    <row r="86" spans="2:34" ht="15" customHeight="1" x14ac:dyDescent="0.3">
      <c r="B86" s="63"/>
      <c r="C86" s="4" t="s">
        <v>316</v>
      </c>
      <c r="O86" s="409">
        <v>0</v>
      </c>
      <c r="P86" s="410"/>
      <c r="Q86" s="411"/>
      <c r="R86" s="65"/>
      <c r="T86" s="63"/>
      <c r="U86" s="244">
        <v>0</v>
      </c>
      <c r="V86" s="244">
        <v>0</v>
      </c>
      <c r="W86" s="244">
        <v>0</v>
      </c>
      <c r="X86" s="244">
        <v>0</v>
      </c>
      <c r="Y86" s="244">
        <v>0</v>
      </c>
      <c r="Z86" s="244">
        <v>0</v>
      </c>
      <c r="AA86" s="244">
        <v>0</v>
      </c>
      <c r="AB86" s="244">
        <v>0</v>
      </c>
      <c r="AC86" s="244">
        <v>0</v>
      </c>
      <c r="AD86" s="244">
        <v>0</v>
      </c>
      <c r="AE86" s="244">
        <v>0</v>
      </c>
      <c r="AF86" s="244">
        <v>0</v>
      </c>
      <c r="AG86" s="65"/>
      <c r="AH86" s="52">
        <f t="shared" si="4"/>
        <v>0</v>
      </c>
    </row>
    <row r="87" spans="2:34" ht="15" customHeight="1" x14ac:dyDescent="0.3">
      <c r="B87" s="63"/>
      <c r="C87" s="4" t="s">
        <v>427</v>
      </c>
      <c r="O87" s="409">
        <v>6180</v>
      </c>
      <c r="P87" s="410"/>
      <c r="Q87" s="411"/>
      <c r="R87" s="65"/>
      <c r="T87" s="63"/>
      <c r="U87" s="244">
        <v>0</v>
      </c>
      <c r="V87" s="244">
        <v>0</v>
      </c>
      <c r="W87" s="244">
        <v>0</v>
      </c>
      <c r="X87" s="244">
        <v>0</v>
      </c>
      <c r="Y87" s="244">
        <v>0</v>
      </c>
      <c r="Z87" s="244">
        <v>0</v>
      </c>
      <c r="AA87" s="244">
        <v>0</v>
      </c>
      <c r="AB87" s="244">
        <v>0</v>
      </c>
      <c r="AC87" s="244">
        <v>0</v>
      </c>
      <c r="AD87" s="244">
        <v>0</v>
      </c>
      <c r="AE87" s="244">
        <v>0</v>
      </c>
      <c r="AF87" s="244">
        <v>0</v>
      </c>
      <c r="AG87" s="65"/>
      <c r="AH87" s="52">
        <f t="shared" si="4"/>
        <v>0</v>
      </c>
    </row>
    <row r="88" spans="2:34" ht="15" customHeight="1" x14ac:dyDescent="0.3">
      <c r="B88" s="63"/>
      <c r="C88" s="417" t="s">
        <v>3</v>
      </c>
      <c r="D88" s="418"/>
      <c r="E88" s="418"/>
      <c r="F88" s="418"/>
      <c r="G88" s="419"/>
      <c r="O88" s="409">
        <v>0</v>
      </c>
      <c r="P88" s="410"/>
      <c r="Q88" s="411"/>
      <c r="R88" s="65"/>
      <c r="T88" s="63"/>
      <c r="U88" s="244">
        <v>0</v>
      </c>
      <c r="V88" s="244">
        <v>0</v>
      </c>
      <c r="W88" s="244">
        <v>0</v>
      </c>
      <c r="X88" s="244">
        <v>0</v>
      </c>
      <c r="Y88" s="244">
        <v>0</v>
      </c>
      <c r="Z88" s="244">
        <v>0</v>
      </c>
      <c r="AA88" s="244">
        <v>0</v>
      </c>
      <c r="AB88" s="244">
        <v>0</v>
      </c>
      <c r="AC88" s="244">
        <v>0</v>
      </c>
      <c r="AD88" s="244">
        <v>0</v>
      </c>
      <c r="AE88" s="244">
        <v>0</v>
      </c>
      <c r="AF88" s="244">
        <v>0</v>
      </c>
      <c r="AG88" s="65"/>
      <c r="AH88" s="52">
        <f t="shared" si="4"/>
        <v>0</v>
      </c>
    </row>
    <row r="89" spans="2:34" ht="15" customHeight="1" x14ac:dyDescent="0.3">
      <c r="B89" s="63"/>
      <c r="C89" s="417" t="s">
        <v>3</v>
      </c>
      <c r="D89" s="418"/>
      <c r="E89" s="418"/>
      <c r="F89" s="418"/>
      <c r="G89" s="419"/>
      <c r="O89" s="409">
        <v>0</v>
      </c>
      <c r="P89" s="410"/>
      <c r="Q89" s="411"/>
      <c r="R89" s="65"/>
      <c r="T89" s="63"/>
      <c r="U89" s="244">
        <v>0</v>
      </c>
      <c r="V89" s="244">
        <v>0</v>
      </c>
      <c r="W89" s="244">
        <v>0</v>
      </c>
      <c r="X89" s="244">
        <v>0</v>
      </c>
      <c r="Y89" s="244">
        <v>0</v>
      </c>
      <c r="Z89" s="244">
        <v>0</v>
      </c>
      <c r="AA89" s="244">
        <v>0</v>
      </c>
      <c r="AB89" s="244">
        <v>0</v>
      </c>
      <c r="AC89" s="244">
        <v>0</v>
      </c>
      <c r="AD89" s="244">
        <v>0</v>
      </c>
      <c r="AE89" s="244">
        <v>0</v>
      </c>
      <c r="AF89" s="244">
        <v>0</v>
      </c>
      <c r="AG89" s="65"/>
      <c r="AH89" s="52">
        <f t="shared" si="4"/>
        <v>0</v>
      </c>
    </row>
    <row r="90" spans="2:34" ht="15" customHeight="1" x14ac:dyDescent="0.3">
      <c r="B90" s="63"/>
      <c r="C90" s="417" t="s">
        <v>3</v>
      </c>
      <c r="D90" s="418"/>
      <c r="E90" s="418"/>
      <c r="F90" s="418"/>
      <c r="G90" s="419"/>
      <c r="O90" s="409">
        <v>0</v>
      </c>
      <c r="P90" s="410"/>
      <c r="Q90" s="411"/>
      <c r="R90" s="65"/>
      <c r="T90" s="63"/>
      <c r="U90" s="244">
        <v>0</v>
      </c>
      <c r="V90" s="244">
        <v>0</v>
      </c>
      <c r="W90" s="244">
        <v>0</v>
      </c>
      <c r="X90" s="244">
        <v>0</v>
      </c>
      <c r="Y90" s="244">
        <v>0</v>
      </c>
      <c r="Z90" s="244">
        <v>0</v>
      </c>
      <c r="AA90" s="244">
        <v>0</v>
      </c>
      <c r="AB90" s="244">
        <v>0</v>
      </c>
      <c r="AC90" s="244">
        <v>0</v>
      </c>
      <c r="AD90" s="244">
        <v>0</v>
      </c>
      <c r="AE90" s="244">
        <v>0</v>
      </c>
      <c r="AF90" s="244">
        <v>0</v>
      </c>
      <c r="AG90" s="65"/>
      <c r="AH90" s="52">
        <f t="shared" si="4"/>
        <v>0</v>
      </c>
    </row>
    <row r="91" spans="2:34" ht="5.0999999999999996" customHeight="1" thickBot="1" x14ac:dyDescent="0.35">
      <c r="B91" s="63"/>
      <c r="C91" s="10"/>
      <c r="D91" s="10"/>
      <c r="E91" s="10"/>
      <c r="F91" s="10"/>
      <c r="G91" s="10"/>
      <c r="H91" s="10"/>
      <c r="I91" s="10"/>
      <c r="J91" s="10"/>
      <c r="K91" s="10"/>
      <c r="L91" s="10"/>
      <c r="M91" s="10"/>
      <c r="N91" s="10"/>
      <c r="O91" s="10"/>
      <c r="P91" s="10"/>
      <c r="Q91" s="10"/>
      <c r="R91" s="65"/>
      <c r="T91" s="66"/>
      <c r="U91" s="6"/>
      <c r="V91" s="6"/>
      <c r="W91" s="6"/>
      <c r="X91" s="6"/>
      <c r="Y91" s="6"/>
      <c r="Z91" s="6"/>
      <c r="AA91" s="6"/>
      <c r="AB91" s="6"/>
      <c r="AC91" s="6"/>
      <c r="AD91" s="6"/>
      <c r="AE91" s="6"/>
      <c r="AF91" s="6"/>
      <c r="AG91" s="67"/>
    </row>
    <row r="92" spans="2:34" ht="15" customHeight="1" thickTop="1" x14ac:dyDescent="0.3">
      <c r="B92" s="63"/>
      <c r="C92" s="4" t="s">
        <v>174</v>
      </c>
      <c r="O92" s="422">
        <f>SUM(O81:Q91)</f>
        <v>13346</v>
      </c>
      <c r="P92" s="422"/>
      <c r="Q92" s="422"/>
      <c r="R92" s="65"/>
    </row>
    <row r="93" spans="2:34" ht="5.0999999999999996" customHeight="1" thickBot="1" x14ac:dyDescent="0.35">
      <c r="B93" s="66"/>
      <c r="C93" s="6"/>
      <c r="D93" s="6"/>
      <c r="E93" s="6"/>
      <c r="F93" s="6"/>
      <c r="G93" s="6"/>
      <c r="H93" s="6"/>
      <c r="I93" s="6"/>
      <c r="J93" s="6"/>
      <c r="K93" s="6"/>
      <c r="L93" s="6"/>
      <c r="M93" s="6"/>
      <c r="N93" s="6"/>
      <c r="O93" s="6"/>
      <c r="P93" s="6"/>
      <c r="Q93" s="6"/>
      <c r="R93" s="67"/>
    </row>
  </sheetData>
  <sheetProtection algorithmName="SHA-512" hashValue="aQ4DuQOPjHgmhjHzyEUc5WzraRKKaJcv0/bJOtTpU75CDkgCtexzuEA3DLZZHcabXTmr4jO05ywtdY4x7efgXg==" saltValue="NO5yxIUkbCM7gIV0xpkP+A==" spinCount="100000" sheet="1" objects="1" scenarios="1"/>
  <mergeCells count="92">
    <mergeCell ref="C7:M7"/>
    <mergeCell ref="O7:Q7"/>
    <mergeCell ref="O92:Q92"/>
    <mergeCell ref="U2:AG3"/>
    <mergeCell ref="O37:Q37"/>
    <mergeCell ref="C6:M6"/>
    <mergeCell ref="O6:Q6"/>
    <mergeCell ref="C8:M8"/>
    <mergeCell ref="O8:Q8"/>
    <mergeCell ref="O20:Q20"/>
    <mergeCell ref="C32:G32"/>
    <mergeCell ref="O33:Q33"/>
    <mergeCell ref="O22:Q22"/>
    <mergeCell ref="O23:Q23"/>
    <mergeCell ref="O25:Q25"/>
    <mergeCell ref="O26:Q26"/>
    <mergeCell ref="C89:G89"/>
    <mergeCell ref="C90:G90"/>
    <mergeCell ref="O77:Q78"/>
    <mergeCell ref="C77:M78"/>
    <mergeCell ref="O89:Q89"/>
    <mergeCell ref="O90:Q90"/>
    <mergeCell ref="O85:Q85"/>
    <mergeCell ref="O86:Q86"/>
    <mergeCell ref="O87:Q87"/>
    <mergeCell ref="O88:Q88"/>
    <mergeCell ref="C88:G88"/>
    <mergeCell ref="G63:Q63"/>
    <mergeCell ref="E45:E47"/>
    <mergeCell ref="C36:G36"/>
    <mergeCell ref="O36:Q36"/>
    <mergeCell ref="O27:Q27"/>
    <mergeCell ref="G44:Q44"/>
    <mergeCell ref="O34:Q34"/>
    <mergeCell ref="O35:Q35"/>
    <mergeCell ref="I45:I47"/>
    <mergeCell ref="C30:G30"/>
    <mergeCell ref="O28:Q28"/>
    <mergeCell ref="C37:G37"/>
    <mergeCell ref="C34:G34"/>
    <mergeCell ref="C35:G35"/>
    <mergeCell ref="Q45:Q47"/>
    <mergeCell ref="U63:AF63"/>
    <mergeCell ref="O84:Q84"/>
    <mergeCell ref="C21:G21"/>
    <mergeCell ref="C25:G25"/>
    <mergeCell ref="C26:G26"/>
    <mergeCell ref="C27:G27"/>
    <mergeCell ref="C33:G33"/>
    <mergeCell ref="O29:Q29"/>
    <mergeCell ref="O30:Q30"/>
    <mergeCell ref="O32:Q32"/>
    <mergeCell ref="C22:G22"/>
    <mergeCell ref="C23:G23"/>
    <mergeCell ref="C31:P31"/>
    <mergeCell ref="C28:G28"/>
    <mergeCell ref="C29:G29"/>
    <mergeCell ref="O82:Q82"/>
    <mergeCell ref="O83:Q83"/>
    <mergeCell ref="U42:AF42"/>
    <mergeCell ref="C42:Q43"/>
    <mergeCell ref="Q64:Q66"/>
    <mergeCell ref="K64:K66"/>
    <mergeCell ref="M64:M66"/>
    <mergeCell ref="O64:O66"/>
    <mergeCell ref="G64:G66"/>
    <mergeCell ref="I64:I66"/>
    <mergeCell ref="G45:G47"/>
    <mergeCell ref="U77:AF77"/>
    <mergeCell ref="O81:Q81"/>
    <mergeCell ref="K45:K47"/>
    <mergeCell ref="M45:M47"/>
    <mergeCell ref="O45:O47"/>
    <mergeCell ref="C24:Q24"/>
    <mergeCell ref="O9:Q9"/>
    <mergeCell ref="O12:Q12"/>
    <mergeCell ref="O13:Q13"/>
    <mergeCell ref="O14:Q14"/>
    <mergeCell ref="O21:Q21"/>
    <mergeCell ref="O16:Q16"/>
    <mergeCell ref="O17:Q17"/>
    <mergeCell ref="O18:Q18"/>
    <mergeCell ref="O19:Q19"/>
    <mergeCell ref="C9:M9"/>
    <mergeCell ref="C16:G16"/>
    <mergeCell ref="C17:G17"/>
    <mergeCell ref="C18:G18"/>
    <mergeCell ref="C19:G19"/>
    <mergeCell ref="C20:G20"/>
    <mergeCell ref="U9:AF9"/>
    <mergeCell ref="C10:P10"/>
    <mergeCell ref="C15:P15"/>
  </mergeCells>
  <printOptions horizontalCentered="1"/>
  <pageMargins left="0.45" right="0.45" top="1" bottom="0.5" header="0" footer="0"/>
  <pageSetup scale="89" orientation="landscape" r:id="rId1"/>
  <rowBreaks count="2" manualBreakCount="2">
    <brk id="38" max="16383" man="1"/>
    <brk id="73"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C71"/>
  <sheetViews>
    <sheetView showGridLines="0" showRowColHeaders="0" workbookViewId="0">
      <pane ySplit="7" topLeftCell="A8" activePane="bottomLeft" state="frozen"/>
      <selection pane="bottomLeft" activeCell="C2" sqref="C2:U2"/>
    </sheetView>
  </sheetViews>
  <sheetFormatPr defaultRowHeight="14.4" x14ac:dyDescent="0.3"/>
  <cols>
    <col min="1" max="1" width="4.77734375" style="1" customWidth="1"/>
    <col min="2" max="2" width="1.77734375" style="1" customWidth="1"/>
    <col min="3" max="3" width="25.77734375" style="1" customWidth="1"/>
    <col min="4" max="4" width="0.88671875" style="1" customWidth="1"/>
    <col min="5" max="5" width="10.77734375" style="1" customWidth="1"/>
    <col min="6" max="6" width="0.88671875" style="1" customWidth="1"/>
    <col min="7" max="7" width="10.77734375" style="1" customWidth="1"/>
    <col min="8" max="8" width="0.88671875" style="1" customWidth="1"/>
    <col min="9" max="10" width="10.77734375" style="1" customWidth="1"/>
    <col min="11" max="11" width="1.77734375" style="1" customWidth="1"/>
    <col min="12" max="12" width="4.77734375" style="1" customWidth="1"/>
    <col min="13" max="13" width="1.77734375" style="1" customWidth="1"/>
    <col min="14" max="14" width="25.77734375" style="1" customWidth="1"/>
    <col min="15" max="15" width="0.88671875" style="1" customWidth="1"/>
    <col min="16" max="16" width="10.77734375" style="1" customWidth="1"/>
    <col min="17" max="17" width="0.88671875" style="1" customWidth="1"/>
    <col min="18" max="18" width="10.77734375" style="1" customWidth="1"/>
    <col min="19" max="19" width="0.88671875" style="1" customWidth="1"/>
    <col min="20" max="21" width="10.77734375" style="1" customWidth="1"/>
    <col min="22" max="22" width="1.77734375" style="1" customWidth="1"/>
    <col min="23" max="23" width="4.77734375" style="1" customWidth="1"/>
    <col min="24" max="24" width="1.77734375" style="1" customWidth="1"/>
    <col min="25" max="25" width="25.77734375" style="1" customWidth="1"/>
    <col min="26" max="26" width="0.88671875" style="1" customWidth="1"/>
    <col min="27" max="27" width="10.77734375" style="1" customWidth="1"/>
    <col min="28" max="28" width="0.88671875" style="1" customWidth="1"/>
    <col min="29" max="29" width="10.77734375" style="1" customWidth="1"/>
    <col min="30" max="30" width="0.88671875" style="1" customWidth="1"/>
    <col min="31" max="32" width="10.77734375" style="1" customWidth="1"/>
    <col min="33" max="33" width="1.77734375" style="1" customWidth="1"/>
    <col min="34" max="34" width="4.77734375" style="1" customWidth="1"/>
    <col min="35" max="35" width="1.77734375" style="1" customWidth="1"/>
    <col min="36" max="36" width="25.77734375" style="1" customWidth="1"/>
    <col min="37" max="37" width="0.88671875" style="1" customWidth="1"/>
    <col min="38" max="38" width="10.77734375" style="1" customWidth="1"/>
    <col min="39" max="39" width="0.88671875" style="1" customWidth="1"/>
    <col min="40" max="40" width="10.77734375" style="1" customWidth="1"/>
    <col min="41" max="41" width="0.88671875" style="1" customWidth="1"/>
    <col min="42" max="43" width="10.77734375" style="1" customWidth="1"/>
    <col min="44" max="44" width="1.77734375" style="1" customWidth="1"/>
    <col min="45" max="45" width="4.77734375" style="1" customWidth="1"/>
    <col min="46" max="46" width="1.77734375" style="1" customWidth="1"/>
    <col min="47" max="47" width="25.77734375" style="1" customWidth="1"/>
    <col min="48" max="48" width="0.88671875" style="1" customWidth="1"/>
    <col min="49" max="49" width="10.77734375" style="1" customWidth="1"/>
    <col min="50" max="50" width="0.88671875" style="1" customWidth="1"/>
    <col min="51" max="51" width="10.77734375" style="1" customWidth="1"/>
    <col min="52" max="52" width="0.88671875" style="1" customWidth="1"/>
    <col min="53" max="54" width="10.77734375" style="1" customWidth="1"/>
    <col min="55" max="55" width="1.77734375" style="1" customWidth="1"/>
    <col min="56" max="16384" width="8.88671875" style="1"/>
  </cols>
  <sheetData>
    <row r="2" spans="2:55" ht="30" customHeight="1" x14ac:dyDescent="0.3">
      <c r="C2" s="430" t="s">
        <v>562</v>
      </c>
      <c r="D2" s="430"/>
      <c r="E2" s="430"/>
      <c r="F2" s="430"/>
      <c r="G2" s="430"/>
      <c r="H2" s="430"/>
      <c r="I2" s="430"/>
      <c r="J2" s="430"/>
      <c r="K2" s="430"/>
      <c r="L2" s="430"/>
      <c r="M2" s="430"/>
      <c r="N2" s="430"/>
      <c r="O2" s="430"/>
      <c r="P2" s="430"/>
      <c r="Q2" s="430"/>
      <c r="R2" s="430"/>
      <c r="S2" s="430"/>
      <c r="T2" s="430"/>
      <c r="U2" s="430"/>
    </row>
    <row r="3" spans="2:55" ht="15" customHeight="1" x14ac:dyDescent="0.3"/>
    <row r="4" spans="2:55" ht="15" customHeight="1" thickBot="1" x14ac:dyDescent="0.35">
      <c r="B4" s="375"/>
      <c r="C4" s="376" t="s">
        <v>544</v>
      </c>
      <c r="D4" s="377"/>
      <c r="E4" s="377"/>
      <c r="F4" s="377"/>
      <c r="G4" s="377"/>
      <c r="H4" s="377"/>
      <c r="I4" s="429" t="str">
        <f>'Basic Information'!$D$10</f>
        <v>Crop</v>
      </c>
      <c r="J4" s="429"/>
      <c r="K4" s="375"/>
      <c r="M4" s="375"/>
      <c r="N4" s="376" t="s">
        <v>545</v>
      </c>
      <c r="O4" s="377"/>
      <c r="P4" s="377"/>
      <c r="Q4" s="377"/>
      <c r="R4" s="377"/>
      <c r="S4" s="377"/>
      <c r="T4" s="429" t="str">
        <f>'Basic Information'!$D$12</f>
        <v>Crop</v>
      </c>
      <c r="U4" s="429"/>
      <c r="V4" s="375"/>
      <c r="X4" s="375"/>
      <c r="Y4" s="376" t="s">
        <v>548</v>
      </c>
      <c r="Z4" s="377"/>
      <c r="AA4" s="377"/>
      <c r="AB4" s="377"/>
      <c r="AC4" s="377"/>
      <c r="AD4" s="377"/>
      <c r="AE4" s="429" t="str">
        <f>'Basic Information'!D14</f>
        <v>Crop</v>
      </c>
      <c r="AF4" s="429"/>
      <c r="AG4" s="375"/>
      <c r="AI4" s="375"/>
      <c r="AJ4" s="376" t="s">
        <v>547</v>
      </c>
      <c r="AK4" s="377"/>
      <c r="AL4" s="377"/>
      <c r="AM4" s="377"/>
      <c r="AN4" s="377"/>
      <c r="AO4" s="377"/>
      <c r="AP4" s="429" t="str">
        <f>'Basic Information'!$D$16</f>
        <v>Crop</v>
      </c>
      <c r="AQ4" s="429"/>
      <c r="AR4" s="375"/>
      <c r="AT4" s="375"/>
      <c r="AU4" s="376" t="s">
        <v>546</v>
      </c>
      <c r="AV4" s="377"/>
      <c r="AW4" s="377"/>
      <c r="AX4" s="377"/>
      <c r="AY4" s="377"/>
      <c r="AZ4" s="377"/>
      <c r="BA4" s="429" t="str">
        <f>'Basic Information'!$D$18</f>
        <v>Crop</v>
      </c>
      <c r="BB4" s="429"/>
      <c r="BC4" s="375"/>
    </row>
    <row r="5" spans="2:55" ht="15" customHeight="1" x14ac:dyDescent="0.3">
      <c r="B5" s="366"/>
      <c r="C5" s="367"/>
      <c r="D5" s="367"/>
      <c r="E5" s="367"/>
      <c r="F5" s="367"/>
      <c r="G5" s="368" t="s">
        <v>558</v>
      </c>
      <c r="H5" s="367"/>
      <c r="I5" s="368" t="s">
        <v>557</v>
      </c>
      <c r="J5" s="368" t="s">
        <v>558</v>
      </c>
      <c r="K5" s="369"/>
      <c r="M5" s="366"/>
      <c r="N5" s="367"/>
      <c r="O5" s="367"/>
      <c r="P5" s="367"/>
      <c r="Q5" s="367"/>
      <c r="R5" s="368" t="s">
        <v>558</v>
      </c>
      <c r="S5" s="367"/>
      <c r="T5" s="368" t="s">
        <v>557</v>
      </c>
      <c r="U5" s="368" t="s">
        <v>558</v>
      </c>
      <c r="V5" s="369"/>
      <c r="X5" s="366"/>
      <c r="Y5" s="367"/>
      <c r="Z5" s="367"/>
      <c r="AA5" s="367"/>
      <c r="AB5" s="367"/>
      <c r="AC5" s="368" t="s">
        <v>558</v>
      </c>
      <c r="AD5" s="367"/>
      <c r="AE5" s="368" t="s">
        <v>557</v>
      </c>
      <c r="AF5" s="368" t="s">
        <v>558</v>
      </c>
      <c r="AG5" s="369"/>
      <c r="AI5" s="366"/>
      <c r="AJ5" s="367"/>
      <c r="AK5" s="367"/>
      <c r="AL5" s="367"/>
      <c r="AM5" s="367"/>
      <c r="AN5" s="368" t="s">
        <v>558</v>
      </c>
      <c r="AO5" s="367"/>
      <c r="AP5" s="368" t="s">
        <v>557</v>
      </c>
      <c r="AQ5" s="368" t="s">
        <v>558</v>
      </c>
      <c r="AR5" s="369"/>
      <c r="AT5" s="366"/>
      <c r="AU5" s="367"/>
      <c r="AV5" s="367"/>
      <c r="AW5" s="367"/>
      <c r="AX5" s="367"/>
      <c r="AY5" s="368" t="s">
        <v>558</v>
      </c>
      <c r="AZ5" s="367"/>
      <c r="BA5" s="368" t="s">
        <v>557</v>
      </c>
      <c r="BB5" s="368" t="s">
        <v>558</v>
      </c>
      <c r="BC5" s="369"/>
    </row>
    <row r="6" spans="2:55" ht="15" customHeight="1" thickBot="1" x14ac:dyDescent="0.35">
      <c r="B6" s="370"/>
      <c r="C6" s="312" t="s">
        <v>556</v>
      </c>
      <c r="D6" s="312"/>
      <c r="E6" s="365" t="s">
        <v>557</v>
      </c>
      <c r="F6" s="312"/>
      <c r="G6" s="365" t="s">
        <v>484</v>
      </c>
      <c r="H6" s="312"/>
      <c r="I6" s="365" t="s">
        <v>471</v>
      </c>
      <c r="J6" s="365" t="s">
        <v>471</v>
      </c>
      <c r="K6" s="371"/>
      <c r="M6" s="370"/>
      <c r="N6" s="312" t="s">
        <v>556</v>
      </c>
      <c r="O6" s="312"/>
      <c r="P6" s="365" t="s">
        <v>557</v>
      </c>
      <c r="Q6" s="312"/>
      <c r="R6" s="365" t="s">
        <v>484</v>
      </c>
      <c r="S6" s="312"/>
      <c r="T6" s="365" t="s">
        <v>471</v>
      </c>
      <c r="U6" s="365" t="s">
        <v>471</v>
      </c>
      <c r="V6" s="371"/>
      <c r="X6" s="370"/>
      <c r="Y6" s="312" t="s">
        <v>556</v>
      </c>
      <c r="Z6" s="312"/>
      <c r="AA6" s="365" t="s">
        <v>557</v>
      </c>
      <c r="AB6" s="312"/>
      <c r="AC6" s="365" t="s">
        <v>484</v>
      </c>
      <c r="AD6" s="312"/>
      <c r="AE6" s="365" t="s">
        <v>471</v>
      </c>
      <c r="AF6" s="365" t="s">
        <v>471</v>
      </c>
      <c r="AG6" s="371"/>
      <c r="AI6" s="370"/>
      <c r="AJ6" s="312" t="s">
        <v>556</v>
      </c>
      <c r="AK6" s="312"/>
      <c r="AL6" s="365" t="s">
        <v>557</v>
      </c>
      <c r="AM6" s="312"/>
      <c r="AN6" s="365" t="s">
        <v>484</v>
      </c>
      <c r="AO6" s="312"/>
      <c r="AP6" s="365" t="s">
        <v>471</v>
      </c>
      <c r="AQ6" s="365" t="s">
        <v>471</v>
      </c>
      <c r="AR6" s="371"/>
      <c r="AT6" s="370"/>
      <c r="AU6" s="312" t="s">
        <v>556</v>
      </c>
      <c r="AV6" s="312"/>
      <c r="AW6" s="365" t="s">
        <v>557</v>
      </c>
      <c r="AX6" s="312"/>
      <c r="AY6" s="365" t="s">
        <v>484</v>
      </c>
      <c r="AZ6" s="312"/>
      <c r="BA6" s="365" t="s">
        <v>471</v>
      </c>
      <c r="BB6" s="365" t="s">
        <v>471</v>
      </c>
      <c r="BC6" s="371"/>
    </row>
    <row r="7" spans="2:55" ht="15" customHeight="1" x14ac:dyDescent="0.3">
      <c r="B7" s="370"/>
      <c r="K7" s="371"/>
      <c r="M7" s="370"/>
      <c r="V7" s="371"/>
      <c r="X7" s="370"/>
      <c r="AG7" s="371"/>
      <c r="AI7" s="370"/>
      <c r="AR7" s="371"/>
      <c r="AT7" s="370"/>
      <c r="BC7" s="371"/>
    </row>
    <row r="8" spans="2:55" ht="15" customHeight="1" x14ac:dyDescent="0.3">
      <c r="B8" s="370"/>
      <c r="C8" s="2" t="s">
        <v>551</v>
      </c>
      <c r="K8" s="371"/>
      <c r="M8" s="370"/>
      <c r="N8" s="2" t="s">
        <v>551</v>
      </c>
      <c r="V8" s="371"/>
      <c r="X8" s="370"/>
      <c r="Y8" s="2" t="s">
        <v>551</v>
      </c>
      <c r="AG8" s="371"/>
      <c r="AI8" s="370"/>
      <c r="AJ8" s="2" t="s">
        <v>551</v>
      </c>
      <c r="AR8" s="371"/>
      <c r="AT8" s="370"/>
      <c r="AU8" s="2" t="s">
        <v>551</v>
      </c>
      <c r="BC8" s="371"/>
    </row>
    <row r="9" spans="2:55" ht="15" customHeight="1" x14ac:dyDescent="0.3">
      <c r="B9" s="370"/>
      <c r="C9" s="378"/>
      <c r="E9" s="246"/>
      <c r="G9" s="382"/>
      <c r="I9" s="382"/>
      <c r="J9" s="291">
        <f>G9*I9</f>
        <v>0</v>
      </c>
      <c r="K9" s="371"/>
      <c r="M9" s="370"/>
      <c r="N9" s="378"/>
      <c r="P9" s="246"/>
      <c r="R9" s="382"/>
      <c r="T9" s="382"/>
      <c r="U9" s="291">
        <f t="shared" ref="U9:U20" si="0">R9*T9</f>
        <v>0</v>
      </c>
      <c r="V9" s="371"/>
      <c r="X9" s="370"/>
      <c r="Y9" s="378"/>
      <c r="AA9" s="246"/>
      <c r="AC9" s="382"/>
      <c r="AD9" s="384"/>
      <c r="AE9" s="382"/>
      <c r="AF9" s="291">
        <f t="shared" ref="AF9:AF20" si="1">AC9*AE9</f>
        <v>0</v>
      </c>
      <c r="AG9" s="371"/>
      <c r="AI9" s="370"/>
      <c r="AJ9" s="378"/>
      <c r="AL9" s="246"/>
      <c r="AN9" s="382"/>
      <c r="AO9" s="384"/>
      <c r="AP9" s="382"/>
      <c r="AQ9" s="291">
        <f t="shared" ref="AQ9:AQ20" si="2">AN9*AP9</f>
        <v>0</v>
      </c>
      <c r="AR9" s="371"/>
      <c r="AT9" s="370"/>
      <c r="AU9" s="378"/>
      <c r="AW9" s="246"/>
      <c r="AY9" s="382"/>
      <c r="AZ9" s="384"/>
      <c r="BA9" s="382"/>
      <c r="BB9" s="291">
        <f>AY9*BA9</f>
        <v>0</v>
      </c>
      <c r="BC9" s="371"/>
    </row>
    <row r="10" spans="2:55" ht="15" customHeight="1" x14ac:dyDescent="0.3">
      <c r="B10" s="370"/>
      <c r="C10" s="378"/>
      <c r="E10" s="246"/>
      <c r="G10" s="382"/>
      <c r="I10" s="382"/>
      <c r="J10" s="291">
        <f t="shared" ref="J10:J20" si="3">G10*I10</f>
        <v>0</v>
      </c>
      <c r="K10" s="371"/>
      <c r="M10" s="370"/>
      <c r="N10" s="378"/>
      <c r="P10" s="246"/>
      <c r="R10" s="382"/>
      <c r="T10" s="382"/>
      <c r="U10" s="291">
        <f t="shared" si="0"/>
        <v>0</v>
      </c>
      <c r="V10" s="371"/>
      <c r="X10" s="370"/>
      <c r="Y10" s="378"/>
      <c r="AA10" s="246"/>
      <c r="AC10" s="382"/>
      <c r="AD10" s="384"/>
      <c r="AE10" s="382"/>
      <c r="AF10" s="291">
        <f t="shared" si="1"/>
        <v>0</v>
      </c>
      <c r="AG10" s="371"/>
      <c r="AI10" s="370"/>
      <c r="AJ10" s="378"/>
      <c r="AL10" s="246"/>
      <c r="AN10" s="382"/>
      <c r="AO10" s="384"/>
      <c r="AP10" s="382"/>
      <c r="AQ10" s="291">
        <f t="shared" si="2"/>
        <v>0</v>
      </c>
      <c r="AR10" s="371"/>
      <c r="AT10" s="370"/>
      <c r="AU10" s="378"/>
      <c r="AW10" s="246"/>
      <c r="AY10" s="382"/>
      <c r="AZ10" s="384"/>
      <c r="BA10" s="382"/>
      <c r="BB10" s="291">
        <f t="shared" ref="BB10:BB20" si="4">AY10*BA10</f>
        <v>0</v>
      </c>
      <c r="BC10" s="371"/>
    </row>
    <row r="11" spans="2:55" ht="15" customHeight="1" x14ac:dyDescent="0.3">
      <c r="B11" s="370"/>
      <c r="C11" s="378"/>
      <c r="E11" s="246"/>
      <c r="G11" s="382"/>
      <c r="I11" s="382"/>
      <c r="J11" s="291">
        <f t="shared" si="3"/>
        <v>0</v>
      </c>
      <c r="K11" s="371"/>
      <c r="M11" s="370"/>
      <c r="N11" s="378"/>
      <c r="P11" s="246"/>
      <c r="R11" s="382"/>
      <c r="T11" s="382"/>
      <c r="U11" s="291">
        <f t="shared" si="0"/>
        <v>0</v>
      </c>
      <c r="V11" s="371"/>
      <c r="X11" s="370"/>
      <c r="Y11" s="378"/>
      <c r="AA11" s="246"/>
      <c r="AC11" s="382"/>
      <c r="AD11" s="384"/>
      <c r="AE11" s="382"/>
      <c r="AF11" s="291">
        <f t="shared" si="1"/>
        <v>0</v>
      </c>
      <c r="AG11" s="371"/>
      <c r="AI11" s="370"/>
      <c r="AJ11" s="378"/>
      <c r="AL11" s="246"/>
      <c r="AN11" s="382"/>
      <c r="AO11" s="384"/>
      <c r="AP11" s="382"/>
      <c r="AQ11" s="291">
        <f t="shared" si="2"/>
        <v>0</v>
      </c>
      <c r="AR11" s="371"/>
      <c r="AT11" s="370"/>
      <c r="AU11" s="378"/>
      <c r="AW11" s="246"/>
      <c r="AY11" s="382"/>
      <c r="AZ11" s="384"/>
      <c r="BA11" s="382"/>
      <c r="BB11" s="291">
        <f t="shared" si="4"/>
        <v>0</v>
      </c>
      <c r="BC11" s="371"/>
    </row>
    <row r="12" spans="2:55" ht="15" customHeight="1" x14ac:dyDescent="0.3">
      <c r="B12" s="370"/>
      <c r="C12" s="378"/>
      <c r="E12" s="246"/>
      <c r="G12" s="382"/>
      <c r="I12" s="382"/>
      <c r="J12" s="291">
        <f t="shared" si="3"/>
        <v>0</v>
      </c>
      <c r="K12" s="371"/>
      <c r="M12" s="370"/>
      <c r="N12" s="378"/>
      <c r="P12" s="246"/>
      <c r="R12" s="382"/>
      <c r="T12" s="382"/>
      <c r="U12" s="291">
        <f t="shared" si="0"/>
        <v>0</v>
      </c>
      <c r="V12" s="371"/>
      <c r="X12" s="370"/>
      <c r="Y12" s="378"/>
      <c r="AA12" s="246"/>
      <c r="AC12" s="382"/>
      <c r="AD12" s="384"/>
      <c r="AE12" s="382"/>
      <c r="AF12" s="291">
        <f t="shared" si="1"/>
        <v>0</v>
      </c>
      <c r="AG12" s="371"/>
      <c r="AI12" s="370"/>
      <c r="AJ12" s="378"/>
      <c r="AL12" s="246"/>
      <c r="AN12" s="382"/>
      <c r="AO12" s="384"/>
      <c r="AP12" s="382"/>
      <c r="AQ12" s="291">
        <f t="shared" si="2"/>
        <v>0</v>
      </c>
      <c r="AR12" s="371"/>
      <c r="AT12" s="370"/>
      <c r="AU12" s="378"/>
      <c r="AW12" s="246"/>
      <c r="AY12" s="382"/>
      <c r="AZ12" s="384"/>
      <c r="BA12" s="382"/>
      <c r="BB12" s="291">
        <f t="shared" si="4"/>
        <v>0</v>
      </c>
      <c r="BC12" s="371"/>
    </row>
    <row r="13" spans="2:55" ht="15" customHeight="1" x14ac:dyDescent="0.3">
      <c r="B13" s="370"/>
      <c r="C13" s="378"/>
      <c r="E13" s="246"/>
      <c r="G13" s="382"/>
      <c r="I13" s="382"/>
      <c r="J13" s="291">
        <f t="shared" si="3"/>
        <v>0</v>
      </c>
      <c r="K13" s="371"/>
      <c r="M13" s="370"/>
      <c r="N13" s="378"/>
      <c r="P13" s="246"/>
      <c r="R13" s="382"/>
      <c r="T13" s="382"/>
      <c r="U13" s="291">
        <f t="shared" si="0"/>
        <v>0</v>
      </c>
      <c r="V13" s="371"/>
      <c r="X13" s="370"/>
      <c r="Y13" s="378"/>
      <c r="AA13" s="246"/>
      <c r="AC13" s="382"/>
      <c r="AD13" s="384"/>
      <c r="AE13" s="382"/>
      <c r="AF13" s="291">
        <f t="shared" si="1"/>
        <v>0</v>
      </c>
      <c r="AG13" s="371"/>
      <c r="AI13" s="370"/>
      <c r="AJ13" s="378"/>
      <c r="AL13" s="246"/>
      <c r="AN13" s="382"/>
      <c r="AO13" s="384"/>
      <c r="AP13" s="382"/>
      <c r="AQ13" s="291">
        <f t="shared" si="2"/>
        <v>0</v>
      </c>
      <c r="AR13" s="371"/>
      <c r="AT13" s="370"/>
      <c r="AU13" s="378"/>
      <c r="AW13" s="246"/>
      <c r="AY13" s="382"/>
      <c r="AZ13" s="384"/>
      <c r="BA13" s="382"/>
      <c r="BB13" s="291">
        <f t="shared" si="4"/>
        <v>0</v>
      </c>
      <c r="BC13" s="371"/>
    </row>
    <row r="14" spans="2:55" ht="15" customHeight="1" x14ac:dyDescent="0.3">
      <c r="B14" s="370"/>
      <c r="C14" s="379"/>
      <c r="E14" s="246"/>
      <c r="G14" s="382"/>
      <c r="I14" s="382"/>
      <c r="J14" s="291">
        <f t="shared" si="3"/>
        <v>0</v>
      </c>
      <c r="K14" s="371"/>
      <c r="M14" s="370"/>
      <c r="N14" s="379"/>
      <c r="P14" s="246"/>
      <c r="R14" s="382"/>
      <c r="T14" s="382"/>
      <c r="U14" s="291">
        <f t="shared" si="0"/>
        <v>0</v>
      </c>
      <c r="V14" s="371"/>
      <c r="X14" s="370"/>
      <c r="Y14" s="379"/>
      <c r="AA14" s="246"/>
      <c r="AC14" s="382"/>
      <c r="AD14" s="384"/>
      <c r="AE14" s="382"/>
      <c r="AF14" s="291">
        <f t="shared" si="1"/>
        <v>0</v>
      </c>
      <c r="AG14" s="371"/>
      <c r="AI14" s="370"/>
      <c r="AJ14" s="379"/>
      <c r="AL14" s="246"/>
      <c r="AN14" s="382"/>
      <c r="AO14" s="384"/>
      <c r="AP14" s="382"/>
      <c r="AQ14" s="291">
        <f t="shared" si="2"/>
        <v>0</v>
      </c>
      <c r="AR14" s="371"/>
      <c r="AT14" s="370"/>
      <c r="AU14" s="379"/>
      <c r="AW14" s="246"/>
      <c r="AY14" s="382"/>
      <c r="AZ14" s="384"/>
      <c r="BA14" s="382"/>
      <c r="BB14" s="291">
        <f t="shared" si="4"/>
        <v>0</v>
      </c>
      <c r="BC14" s="371"/>
    </row>
    <row r="15" spans="2:55" ht="15" customHeight="1" x14ac:dyDescent="0.3">
      <c r="B15" s="370"/>
      <c r="C15" s="379"/>
      <c r="E15" s="246"/>
      <c r="G15" s="382"/>
      <c r="I15" s="382"/>
      <c r="J15" s="291">
        <f t="shared" si="3"/>
        <v>0</v>
      </c>
      <c r="K15" s="371"/>
      <c r="M15" s="370"/>
      <c r="N15" s="379"/>
      <c r="P15" s="246"/>
      <c r="R15" s="382"/>
      <c r="T15" s="382"/>
      <c r="U15" s="291">
        <f t="shared" si="0"/>
        <v>0</v>
      </c>
      <c r="V15" s="371"/>
      <c r="X15" s="370"/>
      <c r="Y15" s="379"/>
      <c r="AA15" s="246"/>
      <c r="AC15" s="382"/>
      <c r="AD15" s="384"/>
      <c r="AE15" s="382"/>
      <c r="AF15" s="291">
        <f t="shared" si="1"/>
        <v>0</v>
      </c>
      <c r="AG15" s="371"/>
      <c r="AI15" s="370"/>
      <c r="AJ15" s="379"/>
      <c r="AL15" s="246"/>
      <c r="AN15" s="382"/>
      <c r="AO15" s="384"/>
      <c r="AP15" s="382"/>
      <c r="AQ15" s="291">
        <f t="shared" si="2"/>
        <v>0</v>
      </c>
      <c r="AR15" s="371"/>
      <c r="AT15" s="370"/>
      <c r="AU15" s="379"/>
      <c r="AW15" s="246"/>
      <c r="AY15" s="382"/>
      <c r="AZ15" s="384"/>
      <c r="BA15" s="382"/>
      <c r="BB15" s="291">
        <f t="shared" si="4"/>
        <v>0</v>
      </c>
      <c r="BC15" s="371"/>
    </row>
    <row r="16" spans="2:55" ht="15" customHeight="1" x14ac:dyDescent="0.3">
      <c r="B16" s="370"/>
      <c r="C16" s="379"/>
      <c r="E16" s="246"/>
      <c r="G16" s="382"/>
      <c r="I16" s="382"/>
      <c r="J16" s="291">
        <f t="shared" si="3"/>
        <v>0</v>
      </c>
      <c r="K16" s="371"/>
      <c r="M16" s="370"/>
      <c r="N16" s="379"/>
      <c r="P16" s="246"/>
      <c r="R16" s="382"/>
      <c r="T16" s="382"/>
      <c r="U16" s="291">
        <f t="shared" si="0"/>
        <v>0</v>
      </c>
      <c r="V16" s="371"/>
      <c r="X16" s="370"/>
      <c r="Y16" s="379"/>
      <c r="AA16" s="246"/>
      <c r="AC16" s="382"/>
      <c r="AD16" s="384"/>
      <c r="AE16" s="382"/>
      <c r="AF16" s="291">
        <f t="shared" si="1"/>
        <v>0</v>
      </c>
      <c r="AG16" s="371"/>
      <c r="AI16" s="370"/>
      <c r="AJ16" s="379"/>
      <c r="AL16" s="246"/>
      <c r="AN16" s="382"/>
      <c r="AO16" s="384"/>
      <c r="AP16" s="382"/>
      <c r="AQ16" s="291">
        <f t="shared" si="2"/>
        <v>0</v>
      </c>
      <c r="AR16" s="371"/>
      <c r="AT16" s="370"/>
      <c r="AU16" s="379"/>
      <c r="AW16" s="246"/>
      <c r="AY16" s="382"/>
      <c r="AZ16" s="384"/>
      <c r="BA16" s="382"/>
      <c r="BB16" s="291">
        <f t="shared" si="4"/>
        <v>0</v>
      </c>
      <c r="BC16" s="371"/>
    </row>
    <row r="17" spans="2:55" ht="15" customHeight="1" x14ac:dyDescent="0.3">
      <c r="B17" s="370"/>
      <c r="C17" s="379"/>
      <c r="E17" s="246"/>
      <c r="G17" s="382"/>
      <c r="I17" s="382"/>
      <c r="J17" s="291">
        <f t="shared" si="3"/>
        <v>0</v>
      </c>
      <c r="K17" s="371"/>
      <c r="M17" s="370"/>
      <c r="N17" s="379"/>
      <c r="P17" s="246"/>
      <c r="R17" s="382"/>
      <c r="T17" s="382"/>
      <c r="U17" s="291">
        <f t="shared" si="0"/>
        <v>0</v>
      </c>
      <c r="V17" s="371"/>
      <c r="X17" s="370"/>
      <c r="Y17" s="379"/>
      <c r="AA17" s="246"/>
      <c r="AC17" s="382"/>
      <c r="AD17" s="384"/>
      <c r="AE17" s="382"/>
      <c r="AF17" s="291">
        <f t="shared" si="1"/>
        <v>0</v>
      </c>
      <c r="AG17" s="371"/>
      <c r="AI17" s="370"/>
      <c r="AJ17" s="379"/>
      <c r="AL17" s="246"/>
      <c r="AN17" s="382"/>
      <c r="AO17" s="384"/>
      <c r="AP17" s="382"/>
      <c r="AQ17" s="291">
        <f t="shared" si="2"/>
        <v>0</v>
      </c>
      <c r="AR17" s="371"/>
      <c r="AT17" s="370"/>
      <c r="AU17" s="379"/>
      <c r="AW17" s="246"/>
      <c r="AY17" s="382"/>
      <c r="AZ17" s="384"/>
      <c r="BA17" s="382"/>
      <c r="BB17" s="291">
        <f t="shared" si="4"/>
        <v>0</v>
      </c>
      <c r="BC17" s="371"/>
    </row>
    <row r="18" spans="2:55" ht="15" customHeight="1" x14ac:dyDescent="0.3">
      <c r="B18" s="370"/>
      <c r="C18" s="379"/>
      <c r="E18" s="246"/>
      <c r="G18" s="382"/>
      <c r="I18" s="382"/>
      <c r="J18" s="291">
        <f t="shared" si="3"/>
        <v>0</v>
      </c>
      <c r="K18" s="371"/>
      <c r="M18" s="370"/>
      <c r="N18" s="379"/>
      <c r="P18" s="246"/>
      <c r="R18" s="382"/>
      <c r="T18" s="382"/>
      <c r="U18" s="291">
        <f t="shared" si="0"/>
        <v>0</v>
      </c>
      <c r="V18" s="371"/>
      <c r="X18" s="370"/>
      <c r="Y18" s="379"/>
      <c r="AA18" s="246"/>
      <c r="AC18" s="382"/>
      <c r="AD18" s="384"/>
      <c r="AE18" s="382"/>
      <c r="AF18" s="291">
        <f t="shared" si="1"/>
        <v>0</v>
      </c>
      <c r="AG18" s="371"/>
      <c r="AI18" s="370"/>
      <c r="AJ18" s="379"/>
      <c r="AL18" s="246"/>
      <c r="AN18" s="382"/>
      <c r="AO18" s="384"/>
      <c r="AP18" s="382"/>
      <c r="AQ18" s="291">
        <f t="shared" si="2"/>
        <v>0</v>
      </c>
      <c r="AR18" s="371"/>
      <c r="AT18" s="370"/>
      <c r="AU18" s="379"/>
      <c r="AW18" s="246"/>
      <c r="AY18" s="382"/>
      <c r="AZ18" s="384"/>
      <c r="BA18" s="382"/>
      <c r="BB18" s="291">
        <f t="shared" si="4"/>
        <v>0</v>
      </c>
      <c r="BC18" s="371"/>
    </row>
    <row r="19" spans="2:55" ht="15" customHeight="1" x14ac:dyDescent="0.3">
      <c r="B19" s="370"/>
      <c r="C19" s="379"/>
      <c r="E19" s="246"/>
      <c r="G19" s="382"/>
      <c r="I19" s="382"/>
      <c r="J19" s="291">
        <f t="shared" si="3"/>
        <v>0</v>
      </c>
      <c r="K19" s="371"/>
      <c r="M19" s="370"/>
      <c r="N19" s="379"/>
      <c r="P19" s="246"/>
      <c r="R19" s="382"/>
      <c r="T19" s="382"/>
      <c r="U19" s="291">
        <f t="shared" si="0"/>
        <v>0</v>
      </c>
      <c r="V19" s="371"/>
      <c r="X19" s="370"/>
      <c r="Y19" s="379"/>
      <c r="AA19" s="246"/>
      <c r="AC19" s="382"/>
      <c r="AD19" s="384"/>
      <c r="AE19" s="382"/>
      <c r="AF19" s="291">
        <f t="shared" si="1"/>
        <v>0</v>
      </c>
      <c r="AG19" s="371"/>
      <c r="AI19" s="370"/>
      <c r="AJ19" s="379"/>
      <c r="AL19" s="246"/>
      <c r="AN19" s="382"/>
      <c r="AO19" s="384"/>
      <c r="AP19" s="382"/>
      <c r="AQ19" s="291">
        <f t="shared" si="2"/>
        <v>0</v>
      </c>
      <c r="AR19" s="371"/>
      <c r="AT19" s="370"/>
      <c r="AU19" s="379"/>
      <c r="AW19" s="246"/>
      <c r="AY19" s="382"/>
      <c r="AZ19" s="384"/>
      <c r="BA19" s="382"/>
      <c r="BB19" s="291">
        <f t="shared" si="4"/>
        <v>0</v>
      </c>
      <c r="BC19" s="371"/>
    </row>
    <row r="20" spans="2:55" ht="15" customHeight="1" x14ac:dyDescent="0.3">
      <c r="B20" s="370"/>
      <c r="C20" s="379"/>
      <c r="E20" s="246"/>
      <c r="G20" s="382"/>
      <c r="I20" s="382"/>
      <c r="J20" s="291">
        <f t="shared" si="3"/>
        <v>0</v>
      </c>
      <c r="K20" s="371"/>
      <c r="M20" s="370"/>
      <c r="N20" s="379"/>
      <c r="P20" s="246"/>
      <c r="R20" s="382"/>
      <c r="T20" s="382"/>
      <c r="U20" s="291">
        <f t="shared" si="0"/>
        <v>0</v>
      </c>
      <c r="V20" s="371"/>
      <c r="X20" s="370"/>
      <c r="Y20" s="379"/>
      <c r="AA20" s="246"/>
      <c r="AC20" s="382"/>
      <c r="AD20" s="384"/>
      <c r="AE20" s="382"/>
      <c r="AF20" s="291">
        <f t="shared" si="1"/>
        <v>0</v>
      </c>
      <c r="AG20" s="371"/>
      <c r="AI20" s="370"/>
      <c r="AJ20" s="379"/>
      <c r="AL20" s="246"/>
      <c r="AN20" s="382"/>
      <c r="AO20" s="384"/>
      <c r="AP20" s="382"/>
      <c r="AQ20" s="291">
        <f t="shared" si="2"/>
        <v>0</v>
      </c>
      <c r="AR20" s="371"/>
      <c r="AT20" s="370"/>
      <c r="AU20" s="379"/>
      <c r="AW20" s="246"/>
      <c r="AY20" s="382"/>
      <c r="AZ20" s="384"/>
      <c r="BA20" s="382"/>
      <c r="BB20" s="291">
        <f t="shared" si="4"/>
        <v>0</v>
      </c>
      <c r="BC20" s="371"/>
    </row>
    <row r="21" spans="2:55" ht="4.95" customHeight="1" x14ac:dyDescent="0.3">
      <c r="B21" s="370"/>
      <c r="C21" s="287"/>
      <c r="D21" s="287"/>
      <c r="E21" s="381"/>
      <c r="F21" s="287"/>
      <c r="G21" s="383"/>
      <c r="H21" s="287"/>
      <c r="I21" s="383"/>
      <c r="J21" s="287"/>
      <c r="K21" s="371"/>
      <c r="M21" s="370"/>
      <c r="N21" s="287"/>
      <c r="O21" s="287"/>
      <c r="P21" s="381"/>
      <c r="Q21" s="287"/>
      <c r="R21" s="383"/>
      <c r="S21" s="287"/>
      <c r="T21" s="383"/>
      <c r="U21" s="287"/>
      <c r="V21" s="371"/>
      <c r="X21" s="370"/>
      <c r="Y21" s="287"/>
      <c r="Z21" s="287"/>
      <c r="AA21" s="381"/>
      <c r="AB21" s="287"/>
      <c r="AC21" s="383"/>
      <c r="AD21" s="383"/>
      <c r="AE21" s="383"/>
      <c r="AF21" s="287"/>
      <c r="AG21" s="371"/>
      <c r="AI21" s="370"/>
      <c r="AJ21" s="287"/>
      <c r="AK21" s="287"/>
      <c r="AL21" s="381"/>
      <c r="AM21" s="287"/>
      <c r="AN21" s="383"/>
      <c r="AO21" s="383"/>
      <c r="AP21" s="383"/>
      <c r="AQ21" s="287"/>
      <c r="AR21" s="371"/>
      <c r="AT21" s="370"/>
      <c r="AU21" s="287"/>
      <c r="AV21" s="287"/>
      <c r="AW21" s="381"/>
      <c r="AX21" s="287"/>
      <c r="AY21" s="383"/>
      <c r="AZ21" s="383"/>
      <c r="BA21" s="383"/>
      <c r="BB21" s="287"/>
      <c r="BC21" s="371"/>
    </row>
    <row r="22" spans="2:55" ht="15" customHeight="1" x14ac:dyDescent="0.3">
      <c r="B22" s="370"/>
      <c r="C22" s="2" t="s">
        <v>555</v>
      </c>
      <c r="E22" s="288"/>
      <c r="G22" s="384"/>
      <c r="I22" s="384"/>
      <c r="J22" s="372">
        <f>SUM(J9:J21)</f>
        <v>0</v>
      </c>
      <c r="K22" s="371"/>
      <c r="M22" s="370"/>
      <c r="N22" s="2" t="s">
        <v>555</v>
      </c>
      <c r="P22" s="288"/>
      <c r="R22" s="384"/>
      <c r="T22" s="384"/>
      <c r="U22" s="372">
        <f>SUM(U9:U21)</f>
        <v>0</v>
      </c>
      <c r="V22" s="371"/>
      <c r="X22" s="370"/>
      <c r="Y22" s="2" t="s">
        <v>555</v>
      </c>
      <c r="AA22" s="288"/>
      <c r="AC22" s="384"/>
      <c r="AD22" s="384"/>
      <c r="AE22" s="384"/>
      <c r="AF22" s="372">
        <f>SUM(AF9:AF21)</f>
        <v>0</v>
      </c>
      <c r="AG22" s="371"/>
      <c r="AI22" s="370"/>
      <c r="AJ22" s="2" t="s">
        <v>555</v>
      </c>
      <c r="AL22" s="288"/>
      <c r="AN22" s="384"/>
      <c r="AO22" s="384"/>
      <c r="AP22" s="384"/>
      <c r="AQ22" s="372">
        <f>SUM(AQ9:AQ21)</f>
        <v>0</v>
      </c>
      <c r="AR22" s="371"/>
      <c r="AT22" s="370"/>
      <c r="AU22" s="2" t="s">
        <v>555</v>
      </c>
      <c r="AW22" s="288"/>
      <c r="AY22" s="384"/>
      <c r="AZ22" s="384"/>
      <c r="BA22" s="384"/>
      <c r="BB22" s="372">
        <f>SUM(BB9:BB21)</f>
        <v>0</v>
      </c>
      <c r="BC22" s="371"/>
    </row>
    <row r="23" spans="2:55" ht="15" customHeight="1" x14ac:dyDescent="0.3">
      <c r="B23" s="370"/>
      <c r="E23" s="288"/>
      <c r="G23" s="384"/>
      <c r="I23" s="384"/>
      <c r="K23" s="371"/>
      <c r="M23" s="370"/>
      <c r="P23" s="288"/>
      <c r="R23" s="384"/>
      <c r="T23" s="384"/>
      <c r="V23" s="371"/>
      <c r="X23" s="370"/>
      <c r="AA23" s="288"/>
      <c r="AC23" s="384"/>
      <c r="AD23" s="384"/>
      <c r="AE23" s="384"/>
      <c r="AG23" s="371"/>
      <c r="AI23" s="370"/>
      <c r="AL23" s="288"/>
      <c r="AN23" s="384"/>
      <c r="AO23" s="384"/>
      <c r="AP23" s="384"/>
      <c r="AR23" s="371"/>
      <c r="AT23" s="370"/>
      <c r="AW23" s="288"/>
      <c r="AY23" s="384"/>
      <c r="AZ23" s="384"/>
      <c r="BA23" s="384"/>
      <c r="BC23" s="371"/>
    </row>
    <row r="24" spans="2:55" ht="15" customHeight="1" x14ac:dyDescent="0.3">
      <c r="B24" s="370"/>
      <c r="C24" s="2" t="s">
        <v>552</v>
      </c>
      <c r="E24" s="288"/>
      <c r="G24" s="384"/>
      <c r="I24" s="384"/>
      <c r="K24" s="371"/>
      <c r="M24" s="370"/>
      <c r="N24" s="2" t="s">
        <v>552</v>
      </c>
      <c r="P24" s="288"/>
      <c r="R24" s="384"/>
      <c r="T24" s="384"/>
      <c r="V24" s="371"/>
      <c r="X24" s="370"/>
      <c r="Y24" s="2" t="s">
        <v>552</v>
      </c>
      <c r="AA24" s="288"/>
      <c r="AC24" s="384"/>
      <c r="AD24" s="384"/>
      <c r="AE24" s="384"/>
      <c r="AG24" s="371"/>
      <c r="AI24" s="370"/>
      <c r="AJ24" s="2" t="s">
        <v>552</v>
      </c>
      <c r="AL24" s="288"/>
      <c r="AN24" s="384"/>
      <c r="AO24" s="384"/>
      <c r="AP24" s="384"/>
      <c r="AR24" s="371"/>
      <c r="AT24" s="370"/>
      <c r="AU24" s="2" t="s">
        <v>552</v>
      </c>
      <c r="AW24" s="288"/>
      <c r="AY24" s="384"/>
      <c r="AZ24" s="384"/>
      <c r="BA24" s="384"/>
      <c r="BC24" s="371"/>
    </row>
    <row r="25" spans="2:55" ht="15" customHeight="1" x14ac:dyDescent="0.3">
      <c r="B25" s="370"/>
      <c r="C25" s="378"/>
      <c r="E25" s="246"/>
      <c r="G25" s="382"/>
      <c r="I25" s="382"/>
      <c r="J25" s="291">
        <f t="shared" ref="J25:J36" si="5">G25*I25</f>
        <v>0</v>
      </c>
      <c r="K25" s="371"/>
      <c r="M25" s="370"/>
      <c r="N25" s="378"/>
      <c r="P25" s="246"/>
      <c r="R25" s="382"/>
      <c r="T25" s="382"/>
      <c r="U25" s="291">
        <f t="shared" ref="U25:U36" si="6">R25*T25</f>
        <v>0</v>
      </c>
      <c r="V25" s="371"/>
      <c r="X25" s="370"/>
      <c r="Y25" s="378"/>
      <c r="AA25" s="246"/>
      <c r="AC25" s="382"/>
      <c r="AD25" s="384"/>
      <c r="AE25" s="382"/>
      <c r="AF25" s="291">
        <f t="shared" ref="AF25:AF36" si="7">AC25*AE25</f>
        <v>0</v>
      </c>
      <c r="AG25" s="371"/>
      <c r="AI25" s="370"/>
      <c r="AJ25" s="378"/>
      <c r="AL25" s="246"/>
      <c r="AN25" s="382"/>
      <c r="AO25" s="384"/>
      <c r="AP25" s="382"/>
      <c r="AQ25" s="291">
        <f t="shared" ref="AQ25:AQ36" si="8">AN25*AP25</f>
        <v>0</v>
      </c>
      <c r="AR25" s="371"/>
      <c r="AT25" s="370"/>
      <c r="AU25" s="378"/>
      <c r="AW25" s="246"/>
      <c r="AY25" s="382"/>
      <c r="AZ25" s="384"/>
      <c r="BA25" s="382"/>
      <c r="BB25" s="291">
        <f>AY25*BA25</f>
        <v>0</v>
      </c>
      <c r="BC25" s="371"/>
    </row>
    <row r="26" spans="2:55" ht="15" customHeight="1" x14ac:dyDescent="0.3">
      <c r="B26" s="370"/>
      <c r="C26" s="378"/>
      <c r="E26" s="246"/>
      <c r="G26" s="382"/>
      <c r="I26" s="382"/>
      <c r="J26" s="291">
        <f t="shared" si="5"/>
        <v>0</v>
      </c>
      <c r="K26" s="371"/>
      <c r="M26" s="370"/>
      <c r="N26" s="378"/>
      <c r="P26" s="246"/>
      <c r="R26" s="382"/>
      <c r="T26" s="382"/>
      <c r="U26" s="291">
        <f t="shared" si="6"/>
        <v>0</v>
      </c>
      <c r="V26" s="371"/>
      <c r="X26" s="370"/>
      <c r="Y26" s="378"/>
      <c r="AA26" s="246"/>
      <c r="AC26" s="382"/>
      <c r="AD26" s="384"/>
      <c r="AE26" s="382"/>
      <c r="AF26" s="291">
        <f t="shared" si="7"/>
        <v>0</v>
      </c>
      <c r="AG26" s="371"/>
      <c r="AI26" s="370"/>
      <c r="AJ26" s="378"/>
      <c r="AL26" s="246"/>
      <c r="AN26" s="382"/>
      <c r="AO26" s="384"/>
      <c r="AP26" s="382"/>
      <c r="AQ26" s="291">
        <f t="shared" si="8"/>
        <v>0</v>
      </c>
      <c r="AR26" s="371"/>
      <c r="AT26" s="370"/>
      <c r="AU26" s="378"/>
      <c r="AW26" s="246"/>
      <c r="AY26" s="382"/>
      <c r="AZ26" s="384"/>
      <c r="BA26" s="382"/>
      <c r="BB26" s="291">
        <f t="shared" ref="BB26:BB36" si="9">AY26*BA26</f>
        <v>0</v>
      </c>
      <c r="BC26" s="371"/>
    </row>
    <row r="27" spans="2:55" ht="15" customHeight="1" x14ac:dyDescent="0.3">
      <c r="B27" s="370"/>
      <c r="C27" s="378"/>
      <c r="E27" s="246"/>
      <c r="G27" s="382"/>
      <c r="I27" s="382"/>
      <c r="J27" s="291">
        <f t="shared" si="5"/>
        <v>0</v>
      </c>
      <c r="K27" s="371"/>
      <c r="M27" s="370"/>
      <c r="N27" s="378"/>
      <c r="P27" s="246"/>
      <c r="R27" s="382"/>
      <c r="T27" s="382"/>
      <c r="U27" s="291">
        <f t="shared" si="6"/>
        <v>0</v>
      </c>
      <c r="V27" s="371"/>
      <c r="X27" s="370"/>
      <c r="Y27" s="378"/>
      <c r="AA27" s="246"/>
      <c r="AC27" s="382"/>
      <c r="AD27" s="384"/>
      <c r="AE27" s="382"/>
      <c r="AF27" s="291">
        <f t="shared" si="7"/>
        <v>0</v>
      </c>
      <c r="AG27" s="371"/>
      <c r="AI27" s="370"/>
      <c r="AJ27" s="378"/>
      <c r="AL27" s="246"/>
      <c r="AN27" s="382"/>
      <c r="AO27" s="384"/>
      <c r="AP27" s="382"/>
      <c r="AQ27" s="291">
        <f t="shared" si="8"/>
        <v>0</v>
      </c>
      <c r="AR27" s="371"/>
      <c r="AT27" s="370"/>
      <c r="AU27" s="378"/>
      <c r="AW27" s="246"/>
      <c r="AY27" s="382"/>
      <c r="AZ27" s="384"/>
      <c r="BA27" s="382"/>
      <c r="BB27" s="291">
        <f t="shared" si="9"/>
        <v>0</v>
      </c>
      <c r="BC27" s="371"/>
    </row>
    <row r="28" spans="2:55" ht="15" customHeight="1" x14ac:dyDescent="0.3">
      <c r="B28" s="370"/>
      <c r="C28" s="378"/>
      <c r="E28" s="246"/>
      <c r="G28" s="382"/>
      <c r="I28" s="382"/>
      <c r="J28" s="291">
        <f t="shared" si="5"/>
        <v>0</v>
      </c>
      <c r="K28" s="371"/>
      <c r="M28" s="370"/>
      <c r="N28" s="378"/>
      <c r="P28" s="246"/>
      <c r="R28" s="382"/>
      <c r="T28" s="382"/>
      <c r="U28" s="291">
        <f t="shared" si="6"/>
        <v>0</v>
      </c>
      <c r="V28" s="371"/>
      <c r="X28" s="370"/>
      <c r="Y28" s="378"/>
      <c r="AA28" s="246"/>
      <c r="AC28" s="382"/>
      <c r="AD28" s="384"/>
      <c r="AE28" s="382"/>
      <c r="AF28" s="291">
        <f t="shared" si="7"/>
        <v>0</v>
      </c>
      <c r="AG28" s="371"/>
      <c r="AI28" s="370"/>
      <c r="AJ28" s="378"/>
      <c r="AL28" s="246"/>
      <c r="AN28" s="382"/>
      <c r="AO28" s="384"/>
      <c r="AP28" s="382"/>
      <c r="AQ28" s="291">
        <f t="shared" si="8"/>
        <v>0</v>
      </c>
      <c r="AR28" s="371"/>
      <c r="AT28" s="370"/>
      <c r="AU28" s="378"/>
      <c r="AW28" s="246"/>
      <c r="AY28" s="382"/>
      <c r="AZ28" s="384"/>
      <c r="BA28" s="382"/>
      <c r="BB28" s="291">
        <f t="shared" si="9"/>
        <v>0</v>
      </c>
      <c r="BC28" s="371"/>
    </row>
    <row r="29" spans="2:55" ht="15" customHeight="1" x14ac:dyDescent="0.3">
      <c r="B29" s="370"/>
      <c r="C29" s="378"/>
      <c r="E29" s="246"/>
      <c r="G29" s="382"/>
      <c r="I29" s="382"/>
      <c r="J29" s="291">
        <f t="shared" si="5"/>
        <v>0</v>
      </c>
      <c r="K29" s="371"/>
      <c r="M29" s="370"/>
      <c r="N29" s="378"/>
      <c r="P29" s="246"/>
      <c r="R29" s="382"/>
      <c r="T29" s="382"/>
      <c r="U29" s="291">
        <f t="shared" si="6"/>
        <v>0</v>
      </c>
      <c r="V29" s="371"/>
      <c r="X29" s="370"/>
      <c r="Y29" s="378"/>
      <c r="AA29" s="246"/>
      <c r="AC29" s="382"/>
      <c r="AD29" s="384"/>
      <c r="AE29" s="382"/>
      <c r="AF29" s="291">
        <f t="shared" si="7"/>
        <v>0</v>
      </c>
      <c r="AG29" s="371"/>
      <c r="AI29" s="370"/>
      <c r="AJ29" s="378"/>
      <c r="AL29" s="246"/>
      <c r="AN29" s="382"/>
      <c r="AO29" s="384"/>
      <c r="AP29" s="382"/>
      <c r="AQ29" s="291">
        <f t="shared" si="8"/>
        <v>0</v>
      </c>
      <c r="AR29" s="371"/>
      <c r="AT29" s="370"/>
      <c r="AU29" s="378"/>
      <c r="AW29" s="246"/>
      <c r="AY29" s="382"/>
      <c r="AZ29" s="384"/>
      <c r="BA29" s="382"/>
      <c r="BB29" s="291">
        <f t="shared" si="9"/>
        <v>0</v>
      </c>
      <c r="BC29" s="371"/>
    </row>
    <row r="30" spans="2:55" ht="15" customHeight="1" x14ac:dyDescent="0.3">
      <c r="B30" s="370"/>
      <c r="C30" s="379"/>
      <c r="E30" s="246"/>
      <c r="G30" s="382"/>
      <c r="I30" s="382"/>
      <c r="J30" s="291">
        <f t="shared" si="5"/>
        <v>0</v>
      </c>
      <c r="K30" s="371"/>
      <c r="M30" s="370"/>
      <c r="N30" s="379"/>
      <c r="P30" s="246"/>
      <c r="R30" s="382"/>
      <c r="T30" s="382"/>
      <c r="U30" s="291">
        <f t="shared" si="6"/>
        <v>0</v>
      </c>
      <c r="V30" s="371"/>
      <c r="X30" s="370"/>
      <c r="Y30" s="379"/>
      <c r="AA30" s="246"/>
      <c r="AC30" s="382"/>
      <c r="AD30" s="384"/>
      <c r="AE30" s="382"/>
      <c r="AF30" s="291">
        <f t="shared" si="7"/>
        <v>0</v>
      </c>
      <c r="AG30" s="371"/>
      <c r="AI30" s="370"/>
      <c r="AJ30" s="379"/>
      <c r="AL30" s="246"/>
      <c r="AN30" s="382"/>
      <c r="AO30" s="384"/>
      <c r="AP30" s="382"/>
      <c r="AQ30" s="291">
        <f t="shared" si="8"/>
        <v>0</v>
      </c>
      <c r="AR30" s="371"/>
      <c r="AT30" s="370"/>
      <c r="AU30" s="379"/>
      <c r="AW30" s="246"/>
      <c r="AY30" s="382"/>
      <c r="AZ30" s="384"/>
      <c r="BA30" s="382"/>
      <c r="BB30" s="291">
        <f t="shared" si="9"/>
        <v>0</v>
      </c>
      <c r="BC30" s="371"/>
    </row>
    <row r="31" spans="2:55" ht="15" customHeight="1" x14ac:dyDescent="0.3">
      <c r="B31" s="370"/>
      <c r="C31" s="379"/>
      <c r="E31" s="246"/>
      <c r="G31" s="382"/>
      <c r="I31" s="382"/>
      <c r="J31" s="291">
        <f t="shared" si="5"/>
        <v>0</v>
      </c>
      <c r="K31" s="371"/>
      <c r="M31" s="370"/>
      <c r="N31" s="379"/>
      <c r="P31" s="246"/>
      <c r="R31" s="382"/>
      <c r="T31" s="382"/>
      <c r="U31" s="291">
        <f t="shared" si="6"/>
        <v>0</v>
      </c>
      <c r="V31" s="371"/>
      <c r="X31" s="370"/>
      <c r="Y31" s="379"/>
      <c r="AA31" s="246"/>
      <c r="AC31" s="382"/>
      <c r="AD31" s="384"/>
      <c r="AE31" s="382"/>
      <c r="AF31" s="291">
        <f t="shared" si="7"/>
        <v>0</v>
      </c>
      <c r="AG31" s="371"/>
      <c r="AI31" s="370"/>
      <c r="AJ31" s="379"/>
      <c r="AL31" s="246"/>
      <c r="AN31" s="382"/>
      <c r="AO31" s="384"/>
      <c r="AP31" s="382"/>
      <c r="AQ31" s="291">
        <f t="shared" si="8"/>
        <v>0</v>
      </c>
      <c r="AR31" s="371"/>
      <c r="AT31" s="370"/>
      <c r="AU31" s="379"/>
      <c r="AW31" s="246"/>
      <c r="AY31" s="382"/>
      <c r="AZ31" s="384"/>
      <c r="BA31" s="382"/>
      <c r="BB31" s="291">
        <f t="shared" si="9"/>
        <v>0</v>
      </c>
      <c r="BC31" s="371"/>
    </row>
    <row r="32" spans="2:55" ht="15" customHeight="1" x14ac:dyDescent="0.3">
      <c r="B32" s="370"/>
      <c r="C32" s="379"/>
      <c r="E32" s="246"/>
      <c r="G32" s="382"/>
      <c r="I32" s="382"/>
      <c r="J32" s="291">
        <f t="shared" si="5"/>
        <v>0</v>
      </c>
      <c r="K32" s="371"/>
      <c r="M32" s="370"/>
      <c r="N32" s="379"/>
      <c r="P32" s="246"/>
      <c r="R32" s="382"/>
      <c r="T32" s="382"/>
      <c r="U32" s="291">
        <f t="shared" si="6"/>
        <v>0</v>
      </c>
      <c r="V32" s="371"/>
      <c r="X32" s="370"/>
      <c r="Y32" s="379"/>
      <c r="AA32" s="246"/>
      <c r="AC32" s="382"/>
      <c r="AD32" s="384"/>
      <c r="AE32" s="382"/>
      <c r="AF32" s="291">
        <f t="shared" si="7"/>
        <v>0</v>
      </c>
      <c r="AG32" s="371"/>
      <c r="AI32" s="370"/>
      <c r="AJ32" s="379"/>
      <c r="AL32" s="246"/>
      <c r="AN32" s="382"/>
      <c r="AO32" s="384"/>
      <c r="AP32" s="382"/>
      <c r="AQ32" s="291">
        <f t="shared" si="8"/>
        <v>0</v>
      </c>
      <c r="AR32" s="371"/>
      <c r="AT32" s="370"/>
      <c r="AU32" s="379"/>
      <c r="AW32" s="246"/>
      <c r="AY32" s="382"/>
      <c r="AZ32" s="384"/>
      <c r="BA32" s="382"/>
      <c r="BB32" s="291">
        <f t="shared" si="9"/>
        <v>0</v>
      </c>
      <c r="BC32" s="371"/>
    </row>
    <row r="33" spans="2:55" ht="15" customHeight="1" x14ac:dyDescent="0.3">
      <c r="B33" s="370"/>
      <c r="C33" s="379"/>
      <c r="E33" s="246"/>
      <c r="G33" s="382"/>
      <c r="I33" s="382"/>
      <c r="J33" s="291">
        <f t="shared" si="5"/>
        <v>0</v>
      </c>
      <c r="K33" s="371"/>
      <c r="M33" s="370"/>
      <c r="N33" s="379"/>
      <c r="P33" s="246"/>
      <c r="R33" s="382"/>
      <c r="T33" s="382"/>
      <c r="U33" s="291">
        <f t="shared" si="6"/>
        <v>0</v>
      </c>
      <c r="V33" s="371"/>
      <c r="X33" s="370"/>
      <c r="Y33" s="379"/>
      <c r="AA33" s="246"/>
      <c r="AC33" s="382"/>
      <c r="AD33" s="384"/>
      <c r="AE33" s="382"/>
      <c r="AF33" s="291">
        <f t="shared" si="7"/>
        <v>0</v>
      </c>
      <c r="AG33" s="371"/>
      <c r="AI33" s="370"/>
      <c r="AJ33" s="379"/>
      <c r="AL33" s="246"/>
      <c r="AN33" s="382"/>
      <c r="AO33" s="384"/>
      <c r="AP33" s="382"/>
      <c r="AQ33" s="291">
        <f t="shared" si="8"/>
        <v>0</v>
      </c>
      <c r="AR33" s="371"/>
      <c r="AT33" s="370"/>
      <c r="AU33" s="379"/>
      <c r="AW33" s="246"/>
      <c r="AY33" s="382"/>
      <c r="AZ33" s="384"/>
      <c r="BA33" s="382"/>
      <c r="BB33" s="291">
        <f t="shared" si="9"/>
        <v>0</v>
      </c>
      <c r="BC33" s="371"/>
    </row>
    <row r="34" spans="2:55" ht="15" customHeight="1" x14ac:dyDescent="0.3">
      <c r="B34" s="370"/>
      <c r="C34" s="379"/>
      <c r="E34" s="246"/>
      <c r="G34" s="382"/>
      <c r="I34" s="382"/>
      <c r="J34" s="291">
        <f t="shared" si="5"/>
        <v>0</v>
      </c>
      <c r="K34" s="371"/>
      <c r="M34" s="370"/>
      <c r="N34" s="379"/>
      <c r="P34" s="246"/>
      <c r="R34" s="382"/>
      <c r="T34" s="382"/>
      <c r="U34" s="291">
        <f t="shared" si="6"/>
        <v>0</v>
      </c>
      <c r="V34" s="371"/>
      <c r="X34" s="370"/>
      <c r="Y34" s="379"/>
      <c r="AA34" s="246"/>
      <c r="AC34" s="382"/>
      <c r="AD34" s="384"/>
      <c r="AE34" s="382"/>
      <c r="AF34" s="291">
        <f t="shared" si="7"/>
        <v>0</v>
      </c>
      <c r="AG34" s="371"/>
      <c r="AI34" s="370"/>
      <c r="AJ34" s="379"/>
      <c r="AL34" s="246"/>
      <c r="AN34" s="382"/>
      <c r="AO34" s="384"/>
      <c r="AP34" s="382"/>
      <c r="AQ34" s="291">
        <f t="shared" si="8"/>
        <v>0</v>
      </c>
      <c r="AR34" s="371"/>
      <c r="AT34" s="370"/>
      <c r="AU34" s="379"/>
      <c r="AW34" s="246"/>
      <c r="AY34" s="382"/>
      <c r="AZ34" s="384"/>
      <c r="BA34" s="382"/>
      <c r="BB34" s="291">
        <f t="shared" si="9"/>
        <v>0</v>
      </c>
      <c r="BC34" s="371"/>
    </row>
    <row r="35" spans="2:55" ht="15" customHeight="1" x14ac:dyDescent="0.3">
      <c r="B35" s="370"/>
      <c r="C35" s="379"/>
      <c r="E35" s="246"/>
      <c r="G35" s="382"/>
      <c r="I35" s="382"/>
      <c r="J35" s="291">
        <f t="shared" si="5"/>
        <v>0</v>
      </c>
      <c r="K35" s="371"/>
      <c r="M35" s="370"/>
      <c r="N35" s="379"/>
      <c r="P35" s="246"/>
      <c r="R35" s="382"/>
      <c r="T35" s="382"/>
      <c r="U35" s="291">
        <f t="shared" si="6"/>
        <v>0</v>
      </c>
      <c r="V35" s="371"/>
      <c r="X35" s="370"/>
      <c r="Y35" s="379"/>
      <c r="AA35" s="246"/>
      <c r="AC35" s="382"/>
      <c r="AD35" s="384"/>
      <c r="AE35" s="382"/>
      <c r="AF35" s="291">
        <f t="shared" si="7"/>
        <v>0</v>
      </c>
      <c r="AG35" s="371"/>
      <c r="AI35" s="370"/>
      <c r="AJ35" s="379"/>
      <c r="AL35" s="246"/>
      <c r="AN35" s="382"/>
      <c r="AO35" s="384"/>
      <c r="AP35" s="382"/>
      <c r="AQ35" s="291">
        <f t="shared" si="8"/>
        <v>0</v>
      </c>
      <c r="AR35" s="371"/>
      <c r="AT35" s="370"/>
      <c r="AU35" s="379"/>
      <c r="AW35" s="246"/>
      <c r="AY35" s="382"/>
      <c r="AZ35" s="384"/>
      <c r="BA35" s="382"/>
      <c r="BB35" s="291">
        <f t="shared" si="9"/>
        <v>0</v>
      </c>
      <c r="BC35" s="371"/>
    </row>
    <row r="36" spans="2:55" ht="15" customHeight="1" x14ac:dyDescent="0.3">
      <c r="B36" s="370"/>
      <c r="C36" s="379"/>
      <c r="E36" s="246"/>
      <c r="G36" s="382"/>
      <c r="I36" s="382"/>
      <c r="J36" s="291">
        <f t="shared" si="5"/>
        <v>0</v>
      </c>
      <c r="K36" s="371"/>
      <c r="M36" s="370"/>
      <c r="N36" s="379"/>
      <c r="P36" s="246"/>
      <c r="R36" s="382"/>
      <c r="T36" s="382"/>
      <c r="U36" s="291">
        <f t="shared" si="6"/>
        <v>0</v>
      </c>
      <c r="V36" s="371"/>
      <c r="X36" s="370"/>
      <c r="Y36" s="379"/>
      <c r="AA36" s="246"/>
      <c r="AC36" s="382"/>
      <c r="AD36" s="384"/>
      <c r="AE36" s="382"/>
      <c r="AF36" s="291">
        <f t="shared" si="7"/>
        <v>0</v>
      </c>
      <c r="AG36" s="371"/>
      <c r="AI36" s="370"/>
      <c r="AJ36" s="379"/>
      <c r="AL36" s="246"/>
      <c r="AN36" s="382"/>
      <c r="AO36" s="384"/>
      <c r="AP36" s="382"/>
      <c r="AQ36" s="291">
        <f t="shared" si="8"/>
        <v>0</v>
      </c>
      <c r="AR36" s="371"/>
      <c r="AT36" s="370"/>
      <c r="AU36" s="379"/>
      <c r="AW36" s="246"/>
      <c r="AY36" s="382"/>
      <c r="AZ36" s="384"/>
      <c r="BA36" s="382"/>
      <c r="BB36" s="291">
        <f t="shared" si="9"/>
        <v>0</v>
      </c>
      <c r="BC36" s="371"/>
    </row>
    <row r="37" spans="2:55" ht="4.95" customHeight="1" x14ac:dyDescent="0.3">
      <c r="B37" s="370"/>
      <c r="C37" s="287"/>
      <c r="D37" s="287"/>
      <c r="E37" s="381"/>
      <c r="F37" s="287"/>
      <c r="G37" s="383"/>
      <c r="H37" s="287"/>
      <c r="I37" s="383"/>
      <c r="J37" s="287"/>
      <c r="K37" s="371"/>
      <c r="M37" s="370"/>
      <c r="N37" s="287"/>
      <c r="O37" s="287"/>
      <c r="P37" s="381"/>
      <c r="Q37" s="287"/>
      <c r="R37" s="383"/>
      <c r="S37" s="287"/>
      <c r="T37" s="383"/>
      <c r="U37" s="287"/>
      <c r="V37" s="371"/>
      <c r="X37" s="370"/>
      <c r="Y37" s="287"/>
      <c r="Z37" s="287"/>
      <c r="AA37" s="381"/>
      <c r="AB37" s="287"/>
      <c r="AC37" s="383"/>
      <c r="AD37" s="383"/>
      <c r="AE37" s="383"/>
      <c r="AF37" s="287"/>
      <c r="AG37" s="371"/>
      <c r="AI37" s="370"/>
      <c r="AJ37" s="287"/>
      <c r="AK37" s="287"/>
      <c r="AL37" s="381"/>
      <c r="AM37" s="287"/>
      <c r="AN37" s="383"/>
      <c r="AO37" s="383"/>
      <c r="AP37" s="383"/>
      <c r="AQ37" s="287"/>
      <c r="AR37" s="371"/>
      <c r="AT37" s="370"/>
      <c r="AU37" s="287"/>
      <c r="AV37" s="287"/>
      <c r="AW37" s="381"/>
      <c r="AX37" s="287"/>
      <c r="AY37" s="383"/>
      <c r="AZ37" s="383"/>
      <c r="BA37" s="383"/>
      <c r="BB37" s="287"/>
      <c r="BC37" s="371"/>
    </row>
    <row r="38" spans="2:55" ht="15" customHeight="1" x14ac:dyDescent="0.3">
      <c r="B38" s="370"/>
      <c r="C38" s="2" t="s">
        <v>560</v>
      </c>
      <c r="E38" s="288"/>
      <c r="G38" s="384"/>
      <c r="I38" s="384"/>
      <c r="J38" s="372">
        <f>SUM(J25:J37)</f>
        <v>0</v>
      </c>
      <c r="K38" s="371"/>
      <c r="M38" s="370"/>
      <c r="N38" s="2" t="s">
        <v>560</v>
      </c>
      <c r="P38" s="288"/>
      <c r="R38" s="384"/>
      <c r="T38" s="384"/>
      <c r="U38" s="372">
        <f>SUM(U25:U37)</f>
        <v>0</v>
      </c>
      <c r="V38" s="371"/>
      <c r="X38" s="370"/>
      <c r="Y38" s="2" t="s">
        <v>560</v>
      </c>
      <c r="AA38" s="288"/>
      <c r="AC38" s="384"/>
      <c r="AD38" s="384"/>
      <c r="AE38" s="384"/>
      <c r="AF38" s="372">
        <f>SUM(AF25:AF37)</f>
        <v>0</v>
      </c>
      <c r="AG38" s="371"/>
      <c r="AI38" s="370"/>
      <c r="AJ38" s="2" t="s">
        <v>560</v>
      </c>
      <c r="AL38" s="288"/>
      <c r="AN38" s="384"/>
      <c r="AO38" s="384"/>
      <c r="AP38" s="384"/>
      <c r="AQ38" s="372">
        <f>SUM(AQ25:AQ37)</f>
        <v>0</v>
      </c>
      <c r="AR38" s="371"/>
      <c r="AT38" s="370"/>
      <c r="AU38" s="2" t="s">
        <v>560</v>
      </c>
      <c r="AW38" s="288"/>
      <c r="AY38" s="384"/>
      <c r="AZ38" s="384"/>
      <c r="BA38" s="384"/>
      <c r="BB38" s="372">
        <f>SUM(BB25:BB37)</f>
        <v>0</v>
      </c>
      <c r="BC38" s="371"/>
    </row>
    <row r="39" spans="2:55" ht="15" customHeight="1" x14ac:dyDescent="0.3">
      <c r="B39" s="370"/>
      <c r="E39" s="288"/>
      <c r="G39" s="384"/>
      <c r="I39" s="384"/>
      <c r="K39" s="371"/>
      <c r="M39" s="370"/>
      <c r="P39" s="288"/>
      <c r="R39" s="384"/>
      <c r="T39" s="384"/>
      <c r="V39" s="371"/>
      <c r="X39" s="370"/>
      <c r="AA39" s="288"/>
      <c r="AC39" s="384"/>
      <c r="AD39" s="384"/>
      <c r="AE39" s="384"/>
      <c r="AG39" s="371"/>
      <c r="AI39" s="370"/>
      <c r="AL39" s="288"/>
      <c r="AN39" s="384"/>
      <c r="AO39" s="384"/>
      <c r="AP39" s="384"/>
      <c r="AR39" s="371"/>
      <c r="AT39" s="370"/>
      <c r="AW39" s="288"/>
      <c r="AY39" s="384"/>
      <c r="AZ39" s="384"/>
      <c r="BA39" s="384"/>
      <c r="BC39" s="371"/>
    </row>
    <row r="40" spans="2:55" ht="15" customHeight="1" x14ac:dyDescent="0.3">
      <c r="B40" s="370"/>
      <c r="C40" s="2" t="s">
        <v>553</v>
      </c>
      <c r="E40" s="288"/>
      <c r="G40" s="384"/>
      <c r="I40" s="384"/>
      <c r="K40" s="371"/>
      <c r="M40" s="370"/>
      <c r="N40" s="2" t="s">
        <v>553</v>
      </c>
      <c r="P40" s="288"/>
      <c r="R40" s="384"/>
      <c r="T40" s="384"/>
      <c r="V40" s="371"/>
      <c r="X40" s="370"/>
      <c r="Y40" s="2" t="s">
        <v>553</v>
      </c>
      <c r="AA40" s="288"/>
      <c r="AC40" s="384"/>
      <c r="AD40" s="384"/>
      <c r="AE40" s="384"/>
      <c r="AG40" s="371"/>
      <c r="AI40" s="370"/>
      <c r="AJ40" s="2" t="s">
        <v>553</v>
      </c>
      <c r="AL40" s="288"/>
      <c r="AN40" s="384"/>
      <c r="AO40" s="384"/>
      <c r="AP40" s="384"/>
      <c r="AR40" s="371"/>
      <c r="AT40" s="370"/>
      <c r="AU40" s="2" t="s">
        <v>553</v>
      </c>
      <c r="AW40" s="288"/>
      <c r="AY40" s="384"/>
      <c r="AZ40" s="384"/>
      <c r="BA40" s="384"/>
      <c r="BC40" s="371"/>
    </row>
    <row r="41" spans="2:55" ht="15" customHeight="1" x14ac:dyDescent="0.3">
      <c r="B41" s="370"/>
      <c r="C41" s="378"/>
      <c r="E41" s="246"/>
      <c r="G41" s="382"/>
      <c r="I41" s="382"/>
      <c r="J41" s="291">
        <f t="shared" ref="J41:J52" si="10">G41*I41</f>
        <v>0</v>
      </c>
      <c r="K41" s="371"/>
      <c r="M41" s="370"/>
      <c r="N41" s="378"/>
      <c r="P41" s="246"/>
      <c r="R41" s="382"/>
      <c r="T41" s="382"/>
      <c r="U41" s="291">
        <f t="shared" ref="U41:U52" si="11">R41*T41</f>
        <v>0</v>
      </c>
      <c r="V41" s="371"/>
      <c r="X41" s="370"/>
      <c r="Y41" s="378"/>
      <c r="AA41" s="246"/>
      <c r="AC41" s="382"/>
      <c r="AD41" s="384"/>
      <c r="AE41" s="382"/>
      <c r="AF41" s="291">
        <f t="shared" ref="AF41:AF52" si="12">AC41*AE41</f>
        <v>0</v>
      </c>
      <c r="AG41" s="371"/>
      <c r="AI41" s="370"/>
      <c r="AJ41" s="378"/>
      <c r="AL41" s="246"/>
      <c r="AN41" s="382"/>
      <c r="AO41" s="384"/>
      <c r="AP41" s="382"/>
      <c r="AQ41" s="291">
        <f t="shared" ref="AQ41:AQ52" si="13">AN41*AP41</f>
        <v>0</v>
      </c>
      <c r="AR41" s="371"/>
      <c r="AT41" s="370"/>
      <c r="AU41" s="378"/>
      <c r="AW41" s="246"/>
      <c r="AY41" s="382"/>
      <c r="AZ41" s="384"/>
      <c r="BA41" s="382"/>
      <c r="BB41" s="291">
        <f>AY41*BA41</f>
        <v>0</v>
      </c>
      <c r="BC41" s="371"/>
    </row>
    <row r="42" spans="2:55" ht="15" customHeight="1" x14ac:dyDescent="0.3">
      <c r="B42" s="370"/>
      <c r="C42" s="378"/>
      <c r="E42" s="246"/>
      <c r="G42" s="382"/>
      <c r="I42" s="382"/>
      <c r="J42" s="291">
        <f t="shared" si="10"/>
        <v>0</v>
      </c>
      <c r="K42" s="371"/>
      <c r="M42" s="370"/>
      <c r="N42" s="378"/>
      <c r="P42" s="246"/>
      <c r="R42" s="382"/>
      <c r="T42" s="382"/>
      <c r="U42" s="291">
        <f t="shared" si="11"/>
        <v>0</v>
      </c>
      <c r="V42" s="371"/>
      <c r="X42" s="370"/>
      <c r="Y42" s="378"/>
      <c r="AA42" s="246"/>
      <c r="AC42" s="382"/>
      <c r="AD42" s="384"/>
      <c r="AE42" s="382"/>
      <c r="AF42" s="291">
        <f t="shared" si="12"/>
        <v>0</v>
      </c>
      <c r="AG42" s="371"/>
      <c r="AI42" s="370"/>
      <c r="AJ42" s="378"/>
      <c r="AL42" s="246"/>
      <c r="AN42" s="382"/>
      <c r="AO42" s="384"/>
      <c r="AP42" s="382"/>
      <c r="AQ42" s="291">
        <f t="shared" si="13"/>
        <v>0</v>
      </c>
      <c r="AR42" s="371"/>
      <c r="AT42" s="370"/>
      <c r="AU42" s="378"/>
      <c r="AW42" s="246"/>
      <c r="AY42" s="382"/>
      <c r="AZ42" s="384"/>
      <c r="BA42" s="382"/>
      <c r="BB42" s="291">
        <f t="shared" ref="BB42:BB52" si="14">AY42*BA42</f>
        <v>0</v>
      </c>
      <c r="BC42" s="371"/>
    </row>
    <row r="43" spans="2:55" ht="15" customHeight="1" x14ac:dyDescent="0.3">
      <c r="B43" s="370"/>
      <c r="C43" s="378"/>
      <c r="E43" s="246"/>
      <c r="G43" s="382"/>
      <c r="I43" s="382"/>
      <c r="J43" s="291">
        <f t="shared" si="10"/>
        <v>0</v>
      </c>
      <c r="K43" s="371"/>
      <c r="M43" s="370"/>
      <c r="N43" s="378"/>
      <c r="P43" s="246"/>
      <c r="R43" s="382"/>
      <c r="T43" s="382"/>
      <c r="U43" s="291">
        <f t="shared" si="11"/>
        <v>0</v>
      </c>
      <c r="V43" s="371"/>
      <c r="X43" s="370"/>
      <c r="Y43" s="378"/>
      <c r="AA43" s="246"/>
      <c r="AC43" s="382"/>
      <c r="AD43" s="384"/>
      <c r="AE43" s="382"/>
      <c r="AF43" s="291">
        <f t="shared" si="12"/>
        <v>0</v>
      </c>
      <c r="AG43" s="371"/>
      <c r="AI43" s="370"/>
      <c r="AJ43" s="378"/>
      <c r="AL43" s="246"/>
      <c r="AN43" s="382"/>
      <c r="AO43" s="384"/>
      <c r="AP43" s="382"/>
      <c r="AQ43" s="291">
        <f t="shared" si="13"/>
        <v>0</v>
      </c>
      <c r="AR43" s="371"/>
      <c r="AT43" s="370"/>
      <c r="AU43" s="378"/>
      <c r="AW43" s="246"/>
      <c r="AY43" s="382"/>
      <c r="AZ43" s="384"/>
      <c r="BA43" s="382"/>
      <c r="BB43" s="291">
        <f t="shared" si="14"/>
        <v>0</v>
      </c>
      <c r="BC43" s="371"/>
    </row>
    <row r="44" spans="2:55" ht="15" customHeight="1" x14ac:dyDescent="0.3">
      <c r="B44" s="370"/>
      <c r="C44" s="378"/>
      <c r="E44" s="246"/>
      <c r="G44" s="382"/>
      <c r="I44" s="382"/>
      <c r="J44" s="291">
        <f t="shared" si="10"/>
        <v>0</v>
      </c>
      <c r="K44" s="371"/>
      <c r="M44" s="370"/>
      <c r="N44" s="378"/>
      <c r="P44" s="246"/>
      <c r="R44" s="382"/>
      <c r="T44" s="382"/>
      <c r="U44" s="291">
        <f t="shared" si="11"/>
        <v>0</v>
      </c>
      <c r="V44" s="371"/>
      <c r="X44" s="370"/>
      <c r="Y44" s="378"/>
      <c r="AA44" s="246"/>
      <c r="AC44" s="382"/>
      <c r="AD44" s="384"/>
      <c r="AE44" s="382"/>
      <c r="AF44" s="291">
        <f t="shared" si="12"/>
        <v>0</v>
      </c>
      <c r="AG44" s="371"/>
      <c r="AI44" s="370"/>
      <c r="AJ44" s="378"/>
      <c r="AL44" s="246"/>
      <c r="AN44" s="382"/>
      <c r="AO44" s="384"/>
      <c r="AP44" s="382"/>
      <c r="AQ44" s="291">
        <f t="shared" si="13"/>
        <v>0</v>
      </c>
      <c r="AR44" s="371"/>
      <c r="AT44" s="370"/>
      <c r="AU44" s="378"/>
      <c r="AW44" s="246"/>
      <c r="AY44" s="382"/>
      <c r="AZ44" s="384"/>
      <c r="BA44" s="382"/>
      <c r="BB44" s="291">
        <f t="shared" si="14"/>
        <v>0</v>
      </c>
      <c r="BC44" s="371"/>
    </row>
    <row r="45" spans="2:55" ht="15" customHeight="1" x14ac:dyDescent="0.3">
      <c r="B45" s="370"/>
      <c r="C45" s="378"/>
      <c r="E45" s="246"/>
      <c r="G45" s="382"/>
      <c r="I45" s="382"/>
      <c r="J45" s="291">
        <f t="shared" si="10"/>
        <v>0</v>
      </c>
      <c r="K45" s="371"/>
      <c r="M45" s="370"/>
      <c r="N45" s="378"/>
      <c r="P45" s="246"/>
      <c r="R45" s="382"/>
      <c r="T45" s="382"/>
      <c r="U45" s="291">
        <f t="shared" si="11"/>
        <v>0</v>
      </c>
      <c r="V45" s="371"/>
      <c r="X45" s="370"/>
      <c r="Y45" s="378"/>
      <c r="AA45" s="246"/>
      <c r="AC45" s="382"/>
      <c r="AD45" s="384"/>
      <c r="AE45" s="382"/>
      <c r="AF45" s="291">
        <f t="shared" si="12"/>
        <v>0</v>
      </c>
      <c r="AG45" s="371"/>
      <c r="AI45" s="370"/>
      <c r="AJ45" s="378"/>
      <c r="AL45" s="246"/>
      <c r="AN45" s="382"/>
      <c r="AO45" s="384"/>
      <c r="AP45" s="382"/>
      <c r="AQ45" s="291">
        <f t="shared" si="13"/>
        <v>0</v>
      </c>
      <c r="AR45" s="371"/>
      <c r="AT45" s="370"/>
      <c r="AU45" s="378"/>
      <c r="AW45" s="246"/>
      <c r="AY45" s="382"/>
      <c r="AZ45" s="384"/>
      <c r="BA45" s="382"/>
      <c r="BB45" s="291">
        <f t="shared" si="14"/>
        <v>0</v>
      </c>
      <c r="BC45" s="371"/>
    </row>
    <row r="46" spans="2:55" ht="15" customHeight="1" x14ac:dyDescent="0.3">
      <c r="B46" s="370"/>
      <c r="C46" s="379"/>
      <c r="E46" s="246"/>
      <c r="G46" s="382"/>
      <c r="I46" s="382"/>
      <c r="J46" s="291">
        <f t="shared" si="10"/>
        <v>0</v>
      </c>
      <c r="K46" s="371"/>
      <c r="M46" s="370"/>
      <c r="N46" s="379"/>
      <c r="P46" s="246"/>
      <c r="R46" s="382"/>
      <c r="T46" s="382"/>
      <c r="U46" s="291">
        <f t="shared" si="11"/>
        <v>0</v>
      </c>
      <c r="V46" s="371"/>
      <c r="X46" s="370"/>
      <c r="Y46" s="379"/>
      <c r="AA46" s="246"/>
      <c r="AC46" s="382"/>
      <c r="AD46" s="384"/>
      <c r="AE46" s="382"/>
      <c r="AF46" s="291">
        <f t="shared" si="12"/>
        <v>0</v>
      </c>
      <c r="AG46" s="371"/>
      <c r="AI46" s="370"/>
      <c r="AJ46" s="379"/>
      <c r="AL46" s="246"/>
      <c r="AN46" s="382"/>
      <c r="AO46" s="384"/>
      <c r="AP46" s="382"/>
      <c r="AQ46" s="291">
        <f t="shared" si="13"/>
        <v>0</v>
      </c>
      <c r="AR46" s="371"/>
      <c r="AT46" s="370"/>
      <c r="AU46" s="379"/>
      <c r="AW46" s="246"/>
      <c r="AY46" s="382"/>
      <c r="AZ46" s="384"/>
      <c r="BA46" s="382"/>
      <c r="BB46" s="291">
        <f t="shared" si="14"/>
        <v>0</v>
      </c>
      <c r="BC46" s="371"/>
    </row>
    <row r="47" spans="2:55" ht="15" customHeight="1" x14ac:dyDescent="0.3">
      <c r="B47" s="370"/>
      <c r="C47" s="379"/>
      <c r="E47" s="246"/>
      <c r="G47" s="382"/>
      <c r="I47" s="382"/>
      <c r="J47" s="291">
        <f t="shared" si="10"/>
        <v>0</v>
      </c>
      <c r="K47" s="371"/>
      <c r="M47" s="370"/>
      <c r="N47" s="379"/>
      <c r="P47" s="246"/>
      <c r="R47" s="382"/>
      <c r="T47" s="382"/>
      <c r="U47" s="291">
        <f t="shared" si="11"/>
        <v>0</v>
      </c>
      <c r="V47" s="371"/>
      <c r="X47" s="370"/>
      <c r="Y47" s="379"/>
      <c r="AA47" s="246"/>
      <c r="AC47" s="382"/>
      <c r="AD47" s="384"/>
      <c r="AE47" s="382"/>
      <c r="AF47" s="291">
        <f t="shared" si="12"/>
        <v>0</v>
      </c>
      <c r="AG47" s="371"/>
      <c r="AI47" s="370"/>
      <c r="AJ47" s="379"/>
      <c r="AL47" s="246"/>
      <c r="AN47" s="382"/>
      <c r="AO47" s="384"/>
      <c r="AP47" s="382"/>
      <c r="AQ47" s="291">
        <f t="shared" si="13"/>
        <v>0</v>
      </c>
      <c r="AR47" s="371"/>
      <c r="AT47" s="370"/>
      <c r="AU47" s="379"/>
      <c r="AW47" s="246"/>
      <c r="AY47" s="382"/>
      <c r="AZ47" s="384"/>
      <c r="BA47" s="382"/>
      <c r="BB47" s="291">
        <f t="shared" si="14"/>
        <v>0</v>
      </c>
      <c r="BC47" s="371"/>
    </row>
    <row r="48" spans="2:55" ht="15" customHeight="1" x14ac:dyDescent="0.3">
      <c r="B48" s="370"/>
      <c r="C48" s="379"/>
      <c r="E48" s="246"/>
      <c r="G48" s="382"/>
      <c r="I48" s="382"/>
      <c r="J48" s="291">
        <f t="shared" si="10"/>
        <v>0</v>
      </c>
      <c r="K48" s="371"/>
      <c r="M48" s="370"/>
      <c r="N48" s="379"/>
      <c r="P48" s="246"/>
      <c r="R48" s="382"/>
      <c r="T48" s="382"/>
      <c r="U48" s="291">
        <f t="shared" si="11"/>
        <v>0</v>
      </c>
      <c r="V48" s="371"/>
      <c r="X48" s="370"/>
      <c r="Y48" s="379"/>
      <c r="AA48" s="246"/>
      <c r="AC48" s="382"/>
      <c r="AD48" s="384"/>
      <c r="AE48" s="382"/>
      <c r="AF48" s="291">
        <f t="shared" si="12"/>
        <v>0</v>
      </c>
      <c r="AG48" s="371"/>
      <c r="AI48" s="370"/>
      <c r="AJ48" s="379"/>
      <c r="AL48" s="246"/>
      <c r="AN48" s="382"/>
      <c r="AO48" s="384"/>
      <c r="AP48" s="382"/>
      <c r="AQ48" s="291">
        <f t="shared" si="13"/>
        <v>0</v>
      </c>
      <c r="AR48" s="371"/>
      <c r="AT48" s="370"/>
      <c r="AU48" s="379"/>
      <c r="AW48" s="246"/>
      <c r="AY48" s="382"/>
      <c r="AZ48" s="384"/>
      <c r="BA48" s="382"/>
      <c r="BB48" s="291">
        <f t="shared" si="14"/>
        <v>0</v>
      </c>
      <c r="BC48" s="371"/>
    </row>
    <row r="49" spans="2:55" ht="15" customHeight="1" x14ac:dyDescent="0.3">
      <c r="B49" s="370"/>
      <c r="C49" s="379"/>
      <c r="E49" s="246"/>
      <c r="G49" s="382"/>
      <c r="I49" s="382"/>
      <c r="J49" s="291">
        <f t="shared" si="10"/>
        <v>0</v>
      </c>
      <c r="K49" s="371"/>
      <c r="M49" s="370"/>
      <c r="N49" s="379"/>
      <c r="P49" s="246"/>
      <c r="R49" s="382"/>
      <c r="T49" s="382"/>
      <c r="U49" s="291">
        <f t="shared" si="11"/>
        <v>0</v>
      </c>
      <c r="V49" s="371"/>
      <c r="X49" s="370"/>
      <c r="Y49" s="379"/>
      <c r="AA49" s="246"/>
      <c r="AC49" s="382"/>
      <c r="AD49" s="384"/>
      <c r="AE49" s="382"/>
      <c r="AF49" s="291">
        <f t="shared" si="12"/>
        <v>0</v>
      </c>
      <c r="AG49" s="371"/>
      <c r="AI49" s="370"/>
      <c r="AJ49" s="379"/>
      <c r="AL49" s="246"/>
      <c r="AN49" s="382"/>
      <c r="AO49" s="384"/>
      <c r="AP49" s="382"/>
      <c r="AQ49" s="291">
        <f t="shared" si="13"/>
        <v>0</v>
      </c>
      <c r="AR49" s="371"/>
      <c r="AT49" s="370"/>
      <c r="AU49" s="379"/>
      <c r="AW49" s="246"/>
      <c r="AY49" s="382"/>
      <c r="AZ49" s="384"/>
      <c r="BA49" s="382"/>
      <c r="BB49" s="291">
        <f t="shared" si="14"/>
        <v>0</v>
      </c>
      <c r="BC49" s="371"/>
    </row>
    <row r="50" spans="2:55" ht="15" customHeight="1" x14ac:dyDescent="0.3">
      <c r="B50" s="370"/>
      <c r="C50" s="379"/>
      <c r="E50" s="246"/>
      <c r="G50" s="382"/>
      <c r="I50" s="382"/>
      <c r="J50" s="291">
        <f t="shared" si="10"/>
        <v>0</v>
      </c>
      <c r="K50" s="371"/>
      <c r="M50" s="370"/>
      <c r="N50" s="379"/>
      <c r="P50" s="246"/>
      <c r="R50" s="382"/>
      <c r="T50" s="382"/>
      <c r="U50" s="291">
        <f t="shared" si="11"/>
        <v>0</v>
      </c>
      <c r="V50" s="371"/>
      <c r="X50" s="370"/>
      <c r="Y50" s="379"/>
      <c r="AA50" s="246"/>
      <c r="AC50" s="382"/>
      <c r="AD50" s="384"/>
      <c r="AE50" s="382"/>
      <c r="AF50" s="291">
        <f t="shared" si="12"/>
        <v>0</v>
      </c>
      <c r="AG50" s="371"/>
      <c r="AI50" s="370"/>
      <c r="AJ50" s="379"/>
      <c r="AL50" s="246"/>
      <c r="AN50" s="382"/>
      <c r="AO50" s="384"/>
      <c r="AP50" s="382"/>
      <c r="AQ50" s="291">
        <f t="shared" si="13"/>
        <v>0</v>
      </c>
      <c r="AR50" s="371"/>
      <c r="AT50" s="370"/>
      <c r="AU50" s="379"/>
      <c r="AW50" s="246"/>
      <c r="AY50" s="382"/>
      <c r="AZ50" s="384"/>
      <c r="BA50" s="382"/>
      <c r="BB50" s="291">
        <f t="shared" si="14"/>
        <v>0</v>
      </c>
      <c r="BC50" s="371"/>
    </row>
    <row r="51" spans="2:55" ht="15" customHeight="1" x14ac:dyDescent="0.3">
      <c r="B51" s="370"/>
      <c r="C51" s="379"/>
      <c r="E51" s="246"/>
      <c r="G51" s="382"/>
      <c r="I51" s="382"/>
      <c r="J51" s="291">
        <f t="shared" si="10"/>
        <v>0</v>
      </c>
      <c r="K51" s="371"/>
      <c r="M51" s="370"/>
      <c r="N51" s="379"/>
      <c r="P51" s="246"/>
      <c r="R51" s="382"/>
      <c r="T51" s="382"/>
      <c r="U51" s="291">
        <f t="shared" si="11"/>
        <v>0</v>
      </c>
      <c r="V51" s="371"/>
      <c r="X51" s="370"/>
      <c r="Y51" s="379"/>
      <c r="AA51" s="246"/>
      <c r="AC51" s="382"/>
      <c r="AD51" s="384"/>
      <c r="AE51" s="382"/>
      <c r="AF51" s="291">
        <f t="shared" si="12"/>
        <v>0</v>
      </c>
      <c r="AG51" s="371"/>
      <c r="AI51" s="370"/>
      <c r="AJ51" s="379"/>
      <c r="AL51" s="246"/>
      <c r="AN51" s="382"/>
      <c r="AO51" s="384"/>
      <c r="AP51" s="382"/>
      <c r="AQ51" s="291">
        <f t="shared" si="13"/>
        <v>0</v>
      </c>
      <c r="AR51" s="371"/>
      <c r="AT51" s="370"/>
      <c r="AU51" s="379"/>
      <c r="AW51" s="246"/>
      <c r="AY51" s="382"/>
      <c r="AZ51" s="384"/>
      <c r="BA51" s="382"/>
      <c r="BB51" s="291">
        <f t="shared" si="14"/>
        <v>0</v>
      </c>
      <c r="BC51" s="371"/>
    </row>
    <row r="52" spans="2:55" ht="15" customHeight="1" x14ac:dyDescent="0.3">
      <c r="B52" s="370"/>
      <c r="C52" s="379"/>
      <c r="E52" s="246"/>
      <c r="G52" s="382"/>
      <c r="I52" s="382"/>
      <c r="J52" s="291">
        <f t="shared" si="10"/>
        <v>0</v>
      </c>
      <c r="K52" s="371"/>
      <c r="M52" s="370"/>
      <c r="N52" s="379"/>
      <c r="P52" s="246"/>
      <c r="R52" s="382"/>
      <c r="T52" s="382"/>
      <c r="U52" s="291">
        <f t="shared" si="11"/>
        <v>0</v>
      </c>
      <c r="V52" s="371"/>
      <c r="X52" s="370"/>
      <c r="Y52" s="379"/>
      <c r="AA52" s="246"/>
      <c r="AC52" s="382"/>
      <c r="AD52" s="384"/>
      <c r="AE52" s="382"/>
      <c r="AF52" s="291">
        <f t="shared" si="12"/>
        <v>0</v>
      </c>
      <c r="AG52" s="371"/>
      <c r="AI52" s="370"/>
      <c r="AJ52" s="379"/>
      <c r="AL52" s="246"/>
      <c r="AN52" s="382"/>
      <c r="AO52" s="384"/>
      <c r="AP52" s="382"/>
      <c r="AQ52" s="291">
        <f t="shared" si="13"/>
        <v>0</v>
      </c>
      <c r="AR52" s="371"/>
      <c r="AT52" s="370"/>
      <c r="AU52" s="379"/>
      <c r="AW52" s="246"/>
      <c r="AY52" s="382"/>
      <c r="AZ52" s="384"/>
      <c r="BA52" s="382"/>
      <c r="BB52" s="291">
        <f t="shared" si="14"/>
        <v>0</v>
      </c>
      <c r="BC52" s="371"/>
    </row>
    <row r="53" spans="2:55" ht="4.95" customHeight="1" x14ac:dyDescent="0.3">
      <c r="B53" s="370"/>
      <c r="C53" s="287"/>
      <c r="D53" s="287"/>
      <c r="E53" s="381"/>
      <c r="F53" s="287"/>
      <c r="G53" s="383"/>
      <c r="H53" s="287"/>
      <c r="I53" s="383"/>
      <c r="J53" s="287"/>
      <c r="K53" s="371"/>
      <c r="M53" s="370"/>
      <c r="N53" s="287"/>
      <c r="O53" s="287"/>
      <c r="P53" s="381"/>
      <c r="Q53" s="287"/>
      <c r="R53" s="383"/>
      <c r="S53" s="287"/>
      <c r="T53" s="383"/>
      <c r="U53" s="287"/>
      <c r="V53" s="371"/>
      <c r="X53" s="370"/>
      <c r="Y53" s="287"/>
      <c r="Z53" s="287"/>
      <c r="AA53" s="381"/>
      <c r="AB53" s="287"/>
      <c r="AC53" s="383"/>
      <c r="AD53" s="383"/>
      <c r="AE53" s="383"/>
      <c r="AF53" s="287"/>
      <c r="AG53" s="371"/>
      <c r="AI53" s="370"/>
      <c r="AJ53" s="287"/>
      <c r="AK53" s="287"/>
      <c r="AL53" s="381"/>
      <c r="AM53" s="287"/>
      <c r="AN53" s="383"/>
      <c r="AO53" s="383"/>
      <c r="AP53" s="383"/>
      <c r="AQ53" s="287"/>
      <c r="AR53" s="371"/>
      <c r="AT53" s="370"/>
      <c r="AU53" s="287"/>
      <c r="AV53" s="287"/>
      <c r="AW53" s="381"/>
      <c r="AX53" s="287"/>
      <c r="AY53" s="383"/>
      <c r="AZ53" s="383"/>
      <c r="BA53" s="383"/>
      <c r="BB53" s="287"/>
      <c r="BC53" s="371"/>
    </row>
    <row r="54" spans="2:55" ht="15" customHeight="1" x14ac:dyDescent="0.3">
      <c r="B54" s="370"/>
      <c r="C54" s="2" t="s">
        <v>561</v>
      </c>
      <c r="E54" s="288"/>
      <c r="G54" s="384"/>
      <c r="I54" s="384"/>
      <c r="J54" s="372">
        <f>SUM(J41:J53)</f>
        <v>0</v>
      </c>
      <c r="K54" s="371"/>
      <c r="M54" s="370"/>
      <c r="N54" s="2" t="s">
        <v>561</v>
      </c>
      <c r="P54" s="288"/>
      <c r="R54" s="384"/>
      <c r="T54" s="384"/>
      <c r="U54" s="372">
        <f>SUM(U41:U53)</f>
        <v>0</v>
      </c>
      <c r="V54" s="371"/>
      <c r="X54" s="370"/>
      <c r="Y54" s="2" t="s">
        <v>561</v>
      </c>
      <c r="AA54" s="288"/>
      <c r="AC54" s="384"/>
      <c r="AD54" s="384"/>
      <c r="AE54" s="384"/>
      <c r="AF54" s="372">
        <f>SUM(AF41:AF53)</f>
        <v>0</v>
      </c>
      <c r="AG54" s="371"/>
      <c r="AI54" s="370"/>
      <c r="AJ54" s="2" t="s">
        <v>561</v>
      </c>
      <c r="AL54" s="288"/>
      <c r="AN54" s="384"/>
      <c r="AO54" s="384"/>
      <c r="AP54" s="384"/>
      <c r="AQ54" s="372">
        <f>SUM(AQ41:AQ53)</f>
        <v>0</v>
      </c>
      <c r="AR54" s="371"/>
      <c r="AT54" s="370"/>
      <c r="AU54" s="2" t="s">
        <v>561</v>
      </c>
      <c r="AW54" s="288"/>
      <c r="AY54" s="384"/>
      <c r="AZ54" s="384"/>
      <c r="BA54" s="384"/>
      <c r="BB54" s="372">
        <f>SUM(BB41:BB53)</f>
        <v>0</v>
      </c>
      <c r="BC54" s="371"/>
    </row>
    <row r="55" spans="2:55" ht="15" customHeight="1" x14ac:dyDescent="0.3">
      <c r="B55" s="370"/>
      <c r="E55" s="288"/>
      <c r="G55" s="384"/>
      <c r="I55" s="384"/>
      <c r="K55" s="371"/>
      <c r="M55" s="370"/>
      <c r="P55" s="288"/>
      <c r="R55" s="384"/>
      <c r="T55" s="384"/>
      <c r="V55" s="371"/>
      <c r="X55" s="370"/>
      <c r="AA55" s="288"/>
      <c r="AC55" s="384"/>
      <c r="AD55" s="384"/>
      <c r="AE55" s="384"/>
      <c r="AG55" s="371"/>
      <c r="AI55" s="370"/>
      <c r="AL55" s="288"/>
      <c r="AN55" s="384"/>
      <c r="AO55" s="384"/>
      <c r="AP55" s="384"/>
      <c r="AR55" s="371"/>
      <c r="AT55" s="370"/>
      <c r="AW55" s="288"/>
      <c r="AY55" s="384"/>
      <c r="AZ55" s="384"/>
      <c r="BA55" s="384"/>
      <c r="BC55" s="371"/>
    </row>
    <row r="56" spans="2:55" ht="15" customHeight="1" x14ac:dyDescent="0.3">
      <c r="B56" s="370"/>
      <c r="C56" s="2" t="s">
        <v>554</v>
      </c>
      <c r="E56" s="288"/>
      <c r="G56" s="384"/>
      <c r="I56" s="384"/>
      <c r="K56" s="371"/>
      <c r="M56" s="370"/>
      <c r="N56" s="2" t="s">
        <v>554</v>
      </c>
      <c r="P56" s="288"/>
      <c r="R56" s="384"/>
      <c r="T56" s="384"/>
      <c r="V56" s="371"/>
      <c r="X56" s="370"/>
      <c r="Y56" s="2" t="s">
        <v>554</v>
      </c>
      <c r="AA56" s="288"/>
      <c r="AC56" s="384"/>
      <c r="AD56" s="384"/>
      <c r="AE56" s="384"/>
      <c r="AG56" s="371"/>
      <c r="AI56" s="370"/>
      <c r="AJ56" s="2" t="s">
        <v>554</v>
      </c>
      <c r="AL56" s="288"/>
      <c r="AN56" s="384"/>
      <c r="AO56" s="384"/>
      <c r="AP56" s="384"/>
      <c r="AR56" s="371"/>
      <c r="AT56" s="370"/>
      <c r="AU56" s="2" t="s">
        <v>554</v>
      </c>
      <c r="AW56" s="288"/>
      <c r="AY56" s="384"/>
      <c r="AZ56" s="384"/>
      <c r="BA56" s="384"/>
      <c r="BC56" s="371"/>
    </row>
    <row r="57" spans="2:55" ht="15" customHeight="1" x14ac:dyDescent="0.3">
      <c r="B57" s="370"/>
      <c r="C57" s="378"/>
      <c r="E57" s="246"/>
      <c r="G57" s="382"/>
      <c r="I57" s="382"/>
      <c r="J57" s="291">
        <f t="shared" ref="J57:J68" si="15">G57*I57</f>
        <v>0</v>
      </c>
      <c r="K57" s="371"/>
      <c r="M57" s="370"/>
      <c r="N57" s="378"/>
      <c r="P57" s="246"/>
      <c r="R57" s="382"/>
      <c r="T57" s="382"/>
      <c r="U57" s="291">
        <f t="shared" ref="U57:U68" si="16">R57*T57</f>
        <v>0</v>
      </c>
      <c r="V57" s="371"/>
      <c r="X57" s="370"/>
      <c r="Y57" s="378"/>
      <c r="AA57" s="246"/>
      <c r="AC57" s="382"/>
      <c r="AD57" s="384"/>
      <c r="AE57" s="382"/>
      <c r="AF57" s="291">
        <f t="shared" ref="AF57:AF68" si="17">AC57*AE57</f>
        <v>0</v>
      </c>
      <c r="AG57" s="371"/>
      <c r="AI57" s="370"/>
      <c r="AJ57" s="378"/>
      <c r="AL57" s="246"/>
      <c r="AN57" s="382"/>
      <c r="AO57" s="384"/>
      <c r="AP57" s="382"/>
      <c r="AQ57" s="291">
        <f t="shared" ref="AQ57:AQ68" si="18">AN57*AP57</f>
        <v>0</v>
      </c>
      <c r="AR57" s="371"/>
      <c r="AT57" s="370"/>
      <c r="AU57" s="378"/>
      <c r="AW57" s="246"/>
      <c r="AY57" s="382"/>
      <c r="AZ57" s="384"/>
      <c r="BA57" s="382"/>
      <c r="BB57" s="291">
        <f>AY57*BA57</f>
        <v>0</v>
      </c>
      <c r="BC57" s="371"/>
    </row>
    <row r="58" spans="2:55" ht="15" customHeight="1" x14ac:dyDescent="0.3">
      <c r="B58" s="370"/>
      <c r="C58" s="378"/>
      <c r="E58" s="246"/>
      <c r="G58" s="382"/>
      <c r="I58" s="382"/>
      <c r="J58" s="291">
        <f t="shared" si="15"/>
        <v>0</v>
      </c>
      <c r="K58" s="371"/>
      <c r="M58" s="370"/>
      <c r="N58" s="378"/>
      <c r="P58" s="246"/>
      <c r="R58" s="382"/>
      <c r="T58" s="382"/>
      <c r="U58" s="291">
        <f t="shared" si="16"/>
        <v>0</v>
      </c>
      <c r="V58" s="371"/>
      <c r="X58" s="370"/>
      <c r="Y58" s="378"/>
      <c r="AA58" s="246"/>
      <c r="AC58" s="382"/>
      <c r="AD58" s="384"/>
      <c r="AE58" s="382"/>
      <c r="AF58" s="291">
        <f t="shared" si="17"/>
        <v>0</v>
      </c>
      <c r="AG58" s="371"/>
      <c r="AI58" s="370"/>
      <c r="AJ58" s="378"/>
      <c r="AL58" s="246"/>
      <c r="AN58" s="382"/>
      <c r="AO58" s="384"/>
      <c r="AP58" s="382"/>
      <c r="AQ58" s="291">
        <f t="shared" si="18"/>
        <v>0</v>
      </c>
      <c r="AR58" s="371"/>
      <c r="AT58" s="370"/>
      <c r="AU58" s="378"/>
      <c r="AW58" s="246"/>
      <c r="AY58" s="382"/>
      <c r="AZ58" s="384"/>
      <c r="BA58" s="382"/>
      <c r="BB58" s="291">
        <f t="shared" ref="BB58:BB68" si="19">AY58*BA58</f>
        <v>0</v>
      </c>
      <c r="BC58" s="371"/>
    </row>
    <row r="59" spans="2:55" ht="15" customHeight="1" x14ac:dyDescent="0.3">
      <c r="B59" s="370"/>
      <c r="C59" s="378"/>
      <c r="E59" s="246"/>
      <c r="G59" s="382"/>
      <c r="I59" s="382"/>
      <c r="J59" s="291">
        <f t="shared" si="15"/>
        <v>0</v>
      </c>
      <c r="K59" s="371"/>
      <c r="M59" s="370"/>
      <c r="N59" s="378"/>
      <c r="P59" s="246"/>
      <c r="R59" s="382"/>
      <c r="T59" s="382"/>
      <c r="U59" s="291">
        <f t="shared" si="16"/>
        <v>0</v>
      </c>
      <c r="V59" s="371"/>
      <c r="X59" s="370"/>
      <c r="Y59" s="378"/>
      <c r="AA59" s="246"/>
      <c r="AC59" s="382"/>
      <c r="AD59" s="384"/>
      <c r="AE59" s="382"/>
      <c r="AF59" s="291">
        <f t="shared" si="17"/>
        <v>0</v>
      </c>
      <c r="AG59" s="371"/>
      <c r="AI59" s="370"/>
      <c r="AJ59" s="378"/>
      <c r="AL59" s="246"/>
      <c r="AN59" s="382"/>
      <c r="AO59" s="384"/>
      <c r="AP59" s="382"/>
      <c r="AQ59" s="291">
        <f t="shared" si="18"/>
        <v>0</v>
      </c>
      <c r="AR59" s="371"/>
      <c r="AT59" s="370"/>
      <c r="AU59" s="378"/>
      <c r="AW59" s="246"/>
      <c r="AY59" s="382"/>
      <c r="AZ59" s="384"/>
      <c r="BA59" s="382"/>
      <c r="BB59" s="291">
        <f t="shared" si="19"/>
        <v>0</v>
      </c>
      <c r="BC59" s="371"/>
    </row>
    <row r="60" spans="2:55" ht="15" customHeight="1" x14ac:dyDescent="0.3">
      <c r="B60" s="370"/>
      <c r="C60" s="378"/>
      <c r="E60" s="246"/>
      <c r="G60" s="382"/>
      <c r="I60" s="382"/>
      <c r="J60" s="291">
        <f t="shared" si="15"/>
        <v>0</v>
      </c>
      <c r="K60" s="371"/>
      <c r="M60" s="370"/>
      <c r="N60" s="378"/>
      <c r="P60" s="246"/>
      <c r="R60" s="382"/>
      <c r="T60" s="382"/>
      <c r="U60" s="291">
        <f t="shared" si="16"/>
        <v>0</v>
      </c>
      <c r="V60" s="371"/>
      <c r="X60" s="370"/>
      <c r="Y60" s="378"/>
      <c r="AA60" s="246"/>
      <c r="AC60" s="382"/>
      <c r="AD60" s="384"/>
      <c r="AE60" s="382"/>
      <c r="AF60" s="291">
        <f t="shared" si="17"/>
        <v>0</v>
      </c>
      <c r="AG60" s="371"/>
      <c r="AI60" s="370"/>
      <c r="AJ60" s="378"/>
      <c r="AL60" s="246"/>
      <c r="AN60" s="382"/>
      <c r="AO60" s="384"/>
      <c r="AP60" s="382"/>
      <c r="AQ60" s="291">
        <f t="shared" si="18"/>
        <v>0</v>
      </c>
      <c r="AR60" s="371"/>
      <c r="AT60" s="370"/>
      <c r="AU60" s="378"/>
      <c r="AW60" s="246"/>
      <c r="AY60" s="382"/>
      <c r="AZ60" s="384"/>
      <c r="BA60" s="382"/>
      <c r="BB60" s="291">
        <f t="shared" si="19"/>
        <v>0</v>
      </c>
      <c r="BC60" s="371"/>
    </row>
    <row r="61" spans="2:55" ht="15" customHeight="1" x14ac:dyDescent="0.3">
      <c r="B61" s="370"/>
      <c r="C61" s="378"/>
      <c r="E61" s="246"/>
      <c r="G61" s="382"/>
      <c r="I61" s="382"/>
      <c r="J61" s="291">
        <f t="shared" si="15"/>
        <v>0</v>
      </c>
      <c r="K61" s="371"/>
      <c r="M61" s="370"/>
      <c r="N61" s="378"/>
      <c r="P61" s="246"/>
      <c r="R61" s="382"/>
      <c r="T61" s="382"/>
      <c r="U61" s="291">
        <f t="shared" si="16"/>
        <v>0</v>
      </c>
      <c r="V61" s="371"/>
      <c r="X61" s="370"/>
      <c r="Y61" s="378"/>
      <c r="AA61" s="246"/>
      <c r="AC61" s="382"/>
      <c r="AD61" s="384"/>
      <c r="AE61" s="382"/>
      <c r="AF61" s="291">
        <f t="shared" si="17"/>
        <v>0</v>
      </c>
      <c r="AG61" s="371"/>
      <c r="AI61" s="370"/>
      <c r="AJ61" s="378"/>
      <c r="AL61" s="246"/>
      <c r="AN61" s="382"/>
      <c r="AO61" s="384"/>
      <c r="AP61" s="382"/>
      <c r="AQ61" s="291">
        <f t="shared" si="18"/>
        <v>0</v>
      </c>
      <c r="AR61" s="371"/>
      <c r="AT61" s="370"/>
      <c r="AU61" s="378"/>
      <c r="AW61" s="246"/>
      <c r="AY61" s="382"/>
      <c r="AZ61" s="384"/>
      <c r="BA61" s="382"/>
      <c r="BB61" s="291">
        <f t="shared" si="19"/>
        <v>0</v>
      </c>
      <c r="BC61" s="371"/>
    </row>
    <row r="62" spans="2:55" ht="15" customHeight="1" x14ac:dyDescent="0.3">
      <c r="B62" s="370"/>
      <c r="C62" s="379"/>
      <c r="E62" s="246"/>
      <c r="G62" s="382"/>
      <c r="I62" s="382"/>
      <c r="J62" s="291">
        <f t="shared" si="15"/>
        <v>0</v>
      </c>
      <c r="K62" s="371"/>
      <c r="M62" s="370"/>
      <c r="N62" s="379"/>
      <c r="P62" s="246"/>
      <c r="R62" s="382"/>
      <c r="T62" s="382"/>
      <c r="U62" s="291">
        <f t="shared" si="16"/>
        <v>0</v>
      </c>
      <c r="V62" s="371"/>
      <c r="X62" s="370"/>
      <c r="Y62" s="379"/>
      <c r="AA62" s="246"/>
      <c r="AC62" s="382"/>
      <c r="AD62" s="384"/>
      <c r="AE62" s="382"/>
      <c r="AF62" s="291">
        <f t="shared" si="17"/>
        <v>0</v>
      </c>
      <c r="AG62" s="371"/>
      <c r="AI62" s="370"/>
      <c r="AJ62" s="379"/>
      <c r="AL62" s="246"/>
      <c r="AN62" s="382"/>
      <c r="AO62" s="384"/>
      <c r="AP62" s="382"/>
      <c r="AQ62" s="291">
        <f t="shared" si="18"/>
        <v>0</v>
      </c>
      <c r="AR62" s="371"/>
      <c r="AT62" s="370"/>
      <c r="AU62" s="379"/>
      <c r="AW62" s="246"/>
      <c r="AY62" s="382"/>
      <c r="AZ62" s="384"/>
      <c r="BA62" s="382"/>
      <c r="BB62" s="291">
        <f t="shared" si="19"/>
        <v>0</v>
      </c>
      <c r="BC62" s="371"/>
    </row>
    <row r="63" spans="2:55" ht="15" customHeight="1" x14ac:dyDescent="0.3">
      <c r="B63" s="370"/>
      <c r="C63" s="379"/>
      <c r="E63" s="246"/>
      <c r="G63" s="382"/>
      <c r="I63" s="382"/>
      <c r="J63" s="291">
        <f t="shared" si="15"/>
        <v>0</v>
      </c>
      <c r="K63" s="371"/>
      <c r="M63" s="370"/>
      <c r="N63" s="379"/>
      <c r="P63" s="246"/>
      <c r="R63" s="382"/>
      <c r="T63" s="382"/>
      <c r="U63" s="291">
        <f t="shared" si="16"/>
        <v>0</v>
      </c>
      <c r="V63" s="371"/>
      <c r="X63" s="370"/>
      <c r="Y63" s="379"/>
      <c r="AA63" s="246"/>
      <c r="AC63" s="382"/>
      <c r="AD63" s="384"/>
      <c r="AE63" s="382"/>
      <c r="AF63" s="291">
        <f t="shared" si="17"/>
        <v>0</v>
      </c>
      <c r="AG63" s="371"/>
      <c r="AI63" s="370"/>
      <c r="AJ63" s="379"/>
      <c r="AL63" s="246"/>
      <c r="AN63" s="382"/>
      <c r="AO63" s="384"/>
      <c r="AP63" s="382"/>
      <c r="AQ63" s="291">
        <f t="shared" si="18"/>
        <v>0</v>
      </c>
      <c r="AR63" s="371"/>
      <c r="AT63" s="370"/>
      <c r="AU63" s="379"/>
      <c r="AW63" s="246"/>
      <c r="AY63" s="382"/>
      <c r="AZ63" s="384"/>
      <c r="BA63" s="382"/>
      <c r="BB63" s="291">
        <f t="shared" si="19"/>
        <v>0</v>
      </c>
      <c r="BC63" s="371"/>
    </row>
    <row r="64" spans="2:55" ht="15" customHeight="1" x14ac:dyDescent="0.3">
      <c r="B64" s="370"/>
      <c r="C64" s="379"/>
      <c r="E64" s="246"/>
      <c r="G64" s="382"/>
      <c r="I64" s="382"/>
      <c r="J64" s="291">
        <f t="shared" si="15"/>
        <v>0</v>
      </c>
      <c r="K64" s="371"/>
      <c r="M64" s="370"/>
      <c r="N64" s="379"/>
      <c r="P64" s="246"/>
      <c r="R64" s="382"/>
      <c r="T64" s="382"/>
      <c r="U64" s="291">
        <f t="shared" si="16"/>
        <v>0</v>
      </c>
      <c r="V64" s="371"/>
      <c r="X64" s="370"/>
      <c r="Y64" s="379"/>
      <c r="AA64" s="246"/>
      <c r="AC64" s="382"/>
      <c r="AD64" s="384"/>
      <c r="AE64" s="382"/>
      <c r="AF64" s="291">
        <f t="shared" si="17"/>
        <v>0</v>
      </c>
      <c r="AG64" s="371"/>
      <c r="AI64" s="370"/>
      <c r="AJ64" s="379"/>
      <c r="AL64" s="246"/>
      <c r="AN64" s="382"/>
      <c r="AO64" s="384"/>
      <c r="AP64" s="382"/>
      <c r="AQ64" s="291">
        <f t="shared" si="18"/>
        <v>0</v>
      </c>
      <c r="AR64" s="371"/>
      <c r="AT64" s="370"/>
      <c r="AU64" s="379"/>
      <c r="AW64" s="246"/>
      <c r="AY64" s="382"/>
      <c r="AZ64" s="384"/>
      <c r="BA64" s="382"/>
      <c r="BB64" s="291">
        <f t="shared" si="19"/>
        <v>0</v>
      </c>
      <c r="BC64" s="371"/>
    </row>
    <row r="65" spans="2:55" ht="15" customHeight="1" x14ac:dyDescent="0.3">
      <c r="B65" s="370"/>
      <c r="C65" s="379"/>
      <c r="E65" s="246"/>
      <c r="G65" s="382"/>
      <c r="I65" s="382"/>
      <c r="J65" s="291">
        <f t="shared" si="15"/>
        <v>0</v>
      </c>
      <c r="K65" s="371"/>
      <c r="M65" s="370"/>
      <c r="N65" s="379"/>
      <c r="P65" s="246"/>
      <c r="R65" s="382"/>
      <c r="T65" s="382"/>
      <c r="U65" s="291">
        <f t="shared" si="16"/>
        <v>0</v>
      </c>
      <c r="V65" s="371"/>
      <c r="X65" s="370"/>
      <c r="Y65" s="379"/>
      <c r="AA65" s="246"/>
      <c r="AC65" s="382"/>
      <c r="AD65" s="384"/>
      <c r="AE65" s="382"/>
      <c r="AF65" s="291">
        <f t="shared" si="17"/>
        <v>0</v>
      </c>
      <c r="AG65" s="371"/>
      <c r="AI65" s="370"/>
      <c r="AJ65" s="379"/>
      <c r="AL65" s="246"/>
      <c r="AN65" s="382"/>
      <c r="AO65" s="384"/>
      <c r="AP65" s="382"/>
      <c r="AQ65" s="291">
        <f t="shared" si="18"/>
        <v>0</v>
      </c>
      <c r="AR65" s="371"/>
      <c r="AT65" s="370"/>
      <c r="AU65" s="379"/>
      <c r="AW65" s="246"/>
      <c r="AY65" s="382"/>
      <c r="AZ65" s="384"/>
      <c r="BA65" s="382"/>
      <c r="BB65" s="291">
        <f t="shared" si="19"/>
        <v>0</v>
      </c>
      <c r="BC65" s="371"/>
    </row>
    <row r="66" spans="2:55" ht="15" customHeight="1" x14ac:dyDescent="0.3">
      <c r="B66" s="370"/>
      <c r="C66" s="379"/>
      <c r="E66" s="246"/>
      <c r="G66" s="382"/>
      <c r="I66" s="382"/>
      <c r="J66" s="291">
        <f t="shared" si="15"/>
        <v>0</v>
      </c>
      <c r="K66" s="371"/>
      <c r="M66" s="370"/>
      <c r="N66" s="379"/>
      <c r="P66" s="246"/>
      <c r="R66" s="382"/>
      <c r="T66" s="382"/>
      <c r="U66" s="291">
        <f t="shared" si="16"/>
        <v>0</v>
      </c>
      <c r="V66" s="371"/>
      <c r="X66" s="370"/>
      <c r="Y66" s="379"/>
      <c r="AA66" s="246"/>
      <c r="AC66" s="382"/>
      <c r="AD66" s="384"/>
      <c r="AE66" s="382"/>
      <c r="AF66" s="291">
        <f t="shared" si="17"/>
        <v>0</v>
      </c>
      <c r="AG66" s="371"/>
      <c r="AI66" s="370"/>
      <c r="AJ66" s="379"/>
      <c r="AL66" s="246"/>
      <c r="AN66" s="382"/>
      <c r="AO66" s="384"/>
      <c r="AP66" s="382"/>
      <c r="AQ66" s="291">
        <f t="shared" si="18"/>
        <v>0</v>
      </c>
      <c r="AR66" s="371"/>
      <c r="AT66" s="370"/>
      <c r="AU66" s="379"/>
      <c r="AW66" s="246"/>
      <c r="AY66" s="382"/>
      <c r="AZ66" s="384"/>
      <c r="BA66" s="382"/>
      <c r="BB66" s="291">
        <f t="shared" si="19"/>
        <v>0</v>
      </c>
      <c r="BC66" s="371"/>
    </row>
    <row r="67" spans="2:55" ht="15" customHeight="1" x14ac:dyDescent="0.3">
      <c r="B67" s="370"/>
      <c r="C67" s="379"/>
      <c r="E67" s="246"/>
      <c r="G67" s="382"/>
      <c r="I67" s="382"/>
      <c r="J67" s="291">
        <f t="shared" si="15"/>
        <v>0</v>
      </c>
      <c r="K67" s="371"/>
      <c r="M67" s="370"/>
      <c r="N67" s="379"/>
      <c r="P67" s="246"/>
      <c r="R67" s="382"/>
      <c r="T67" s="382"/>
      <c r="U67" s="291">
        <f t="shared" si="16"/>
        <v>0</v>
      </c>
      <c r="V67" s="371"/>
      <c r="X67" s="370"/>
      <c r="Y67" s="379"/>
      <c r="AA67" s="246"/>
      <c r="AC67" s="382"/>
      <c r="AD67" s="384"/>
      <c r="AE67" s="382"/>
      <c r="AF67" s="291">
        <f t="shared" si="17"/>
        <v>0</v>
      </c>
      <c r="AG67" s="371"/>
      <c r="AI67" s="370"/>
      <c r="AJ67" s="379"/>
      <c r="AL67" s="246"/>
      <c r="AN67" s="382"/>
      <c r="AO67" s="384"/>
      <c r="AP67" s="382"/>
      <c r="AQ67" s="291">
        <f t="shared" si="18"/>
        <v>0</v>
      </c>
      <c r="AR67" s="371"/>
      <c r="AT67" s="370"/>
      <c r="AU67" s="379"/>
      <c r="AW67" s="246"/>
      <c r="AY67" s="382"/>
      <c r="AZ67" s="384"/>
      <c r="BA67" s="382"/>
      <c r="BB67" s="291">
        <f t="shared" si="19"/>
        <v>0</v>
      </c>
      <c r="BC67" s="371"/>
    </row>
    <row r="68" spans="2:55" ht="15" customHeight="1" x14ac:dyDescent="0.3">
      <c r="B68" s="370"/>
      <c r="C68" s="379"/>
      <c r="E68" s="246"/>
      <c r="G68" s="382"/>
      <c r="I68" s="382"/>
      <c r="J68" s="291">
        <f t="shared" si="15"/>
        <v>0</v>
      </c>
      <c r="K68" s="371"/>
      <c r="M68" s="370"/>
      <c r="N68" s="379"/>
      <c r="P68" s="246"/>
      <c r="R68" s="382"/>
      <c r="T68" s="382"/>
      <c r="U68" s="291">
        <f t="shared" si="16"/>
        <v>0</v>
      </c>
      <c r="V68" s="371"/>
      <c r="X68" s="370"/>
      <c r="Y68" s="379"/>
      <c r="AA68" s="246"/>
      <c r="AC68" s="382"/>
      <c r="AD68" s="384"/>
      <c r="AE68" s="382"/>
      <c r="AF68" s="291">
        <f t="shared" si="17"/>
        <v>0</v>
      </c>
      <c r="AG68" s="371"/>
      <c r="AI68" s="370"/>
      <c r="AJ68" s="379"/>
      <c r="AL68" s="246"/>
      <c r="AN68" s="382"/>
      <c r="AO68" s="384"/>
      <c r="AP68" s="382"/>
      <c r="AQ68" s="291">
        <f t="shared" si="18"/>
        <v>0</v>
      </c>
      <c r="AR68" s="371"/>
      <c r="AT68" s="370"/>
      <c r="AU68" s="379"/>
      <c r="AW68" s="246"/>
      <c r="AY68" s="382"/>
      <c r="AZ68" s="384"/>
      <c r="BA68" s="382"/>
      <c r="BB68" s="291">
        <f t="shared" si="19"/>
        <v>0</v>
      </c>
      <c r="BC68" s="371"/>
    </row>
    <row r="69" spans="2:55" ht="4.95" customHeight="1" x14ac:dyDescent="0.3">
      <c r="B69" s="370"/>
      <c r="C69" s="287"/>
      <c r="D69" s="287"/>
      <c r="E69" s="287"/>
      <c r="F69" s="287"/>
      <c r="G69" s="287"/>
      <c r="H69" s="287"/>
      <c r="I69" s="287"/>
      <c r="J69" s="287"/>
      <c r="K69" s="371"/>
      <c r="M69" s="370"/>
      <c r="N69" s="287"/>
      <c r="O69" s="287"/>
      <c r="P69" s="287"/>
      <c r="Q69" s="287"/>
      <c r="R69" s="287"/>
      <c r="S69" s="287"/>
      <c r="T69" s="287"/>
      <c r="U69" s="287"/>
      <c r="V69" s="371"/>
      <c r="X69" s="370"/>
      <c r="Y69" s="287"/>
      <c r="Z69" s="287"/>
      <c r="AA69" s="381"/>
      <c r="AB69" s="287"/>
      <c r="AC69" s="287"/>
      <c r="AD69" s="287"/>
      <c r="AE69" s="287"/>
      <c r="AF69" s="287"/>
      <c r="AG69" s="371"/>
      <c r="AI69" s="370"/>
      <c r="AJ69" s="287"/>
      <c r="AK69" s="287"/>
      <c r="AL69" s="287"/>
      <c r="AM69" s="287"/>
      <c r="AN69" s="287"/>
      <c r="AO69" s="287"/>
      <c r="AP69" s="287"/>
      <c r="AQ69" s="287"/>
      <c r="AR69" s="371"/>
      <c r="AT69" s="370"/>
      <c r="AU69" s="287"/>
      <c r="AV69" s="287"/>
      <c r="AW69" s="287"/>
      <c r="AX69" s="287"/>
      <c r="AY69" s="287"/>
      <c r="AZ69" s="287"/>
      <c r="BA69" s="287"/>
      <c r="BB69" s="287"/>
      <c r="BC69" s="371"/>
    </row>
    <row r="70" spans="2:55" ht="15" customHeight="1" x14ac:dyDescent="0.3">
      <c r="B70" s="370"/>
      <c r="C70" s="2" t="s">
        <v>559</v>
      </c>
      <c r="J70" s="372">
        <f>SUM(J57:J69)</f>
        <v>0</v>
      </c>
      <c r="K70" s="371"/>
      <c r="M70" s="370"/>
      <c r="N70" s="2" t="s">
        <v>559</v>
      </c>
      <c r="U70" s="372">
        <f>SUM(U57:U69)</f>
        <v>0</v>
      </c>
      <c r="V70" s="371"/>
      <c r="X70" s="370"/>
      <c r="Y70" s="2" t="s">
        <v>559</v>
      </c>
      <c r="AF70" s="372">
        <f>SUM(AF57:AF69)</f>
        <v>0</v>
      </c>
      <c r="AG70" s="371"/>
      <c r="AI70" s="370"/>
      <c r="AJ70" s="2" t="s">
        <v>559</v>
      </c>
      <c r="AQ70" s="372">
        <f>SUM(AQ57:AQ69)</f>
        <v>0</v>
      </c>
      <c r="AR70" s="371"/>
      <c r="AT70" s="370"/>
      <c r="AU70" s="2" t="s">
        <v>559</v>
      </c>
      <c r="BB70" s="372">
        <f>SUM(BB57:BB69)</f>
        <v>0</v>
      </c>
      <c r="BC70" s="371"/>
    </row>
    <row r="71" spans="2:55" ht="15" customHeight="1" thickBot="1" x14ac:dyDescent="0.35">
      <c r="B71" s="373"/>
      <c r="C71" s="312"/>
      <c r="D71" s="312"/>
      <c r="E71" s="312"/>
      <c r="F71" s="312"/>
      <c r="G71" s="312"/>
      <c r="H71" s="312"/>
      <c r="I71" s="312"/>
      <c r="J71" s="312"/>
      <c r="K71" s="374"/>
      <c r="M71" s="373"/>
      <c r="N71" s="312"/>
      <c r="O71" s="312"/>
      <c r="P71" s="312"/>
      <c r="Q71" s="312"/>
      <c r="R71" s="312"/>
      <c r="S71" s="312"/>
      <c r="T71" s="312"/>
      <c r="U71" s="312"/>
      <c r="V71" s="374"/>
      <c r="X71" s="373"/>
      <c r="Y71" s="312"/>
      <c r="Z71" s="312"/>
      <c r="AA71" s="312"/>
      <c r="AB71" s="312"/>
      <c r="AC71" s="312"/>
      <c r="AD71" s="312"/>
      <c r="AE71" s="312"/>
      <c r="AF71" s="312"/>
      <c r="AG71" s="374"/>
      <c r="AI71" s="373"/>
      <c r="AJ71" s="312"/>
      <c r="AK71" s="312"/>
      <c r="AL71" s="312"/>
      <c r="AM71" s="312"/>
      <c r="AN71" s="312"/>
      <c r="AO71" s="312"/>
      <c r="AP71" s="312"/>
      <c r="AQ71" s="312"/>
      <c r="AR71" s="374"/>
      <c r="AT71" s="373"/>
      <c r="AU71" s="312"/>
      <c r="AV71" s="312"/>
      <c r="AW71" s="312"/>
      <c r="AX71" s="312"/>
      <c r="AY71" s="312"/>
      <c r="AZ71" s="312"/>
      <c r="BA71" s="312"/>
      <c r="BB71" s="312"/>
      <c r="BC71" s="374"/>
    </row>
  </sheetData>
  <sheetProtection sheet="1" objects="1" scenarios="1"/>
  <mergeCells count="6">
    <mergeCell ref="BA4:BB4"/>
    <mergeCell ref="C2:U2"/>
    <mergeCell ref="I4:J4"/>
    <mergeCell ref="T4:U4"/>
    <mergeCell ref="AE4:AF4"/>
    <mergeCell ref="AP4:AQ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H152"/>
  <sheetViews>
    <sheetView showGridLines="0" showRowColHeaders="0" zoomScaleNormal="100" workbookViewId="0"/>
  </sheetViews>
  <sheetFormatPr defaultRowHeight="15" customHeight="1" x14ac:dyDescent="0.3"/>
  <cols>
    <col min="1" max="1" width="2.88671875" style="4" customWidth="1"/>
    <col min="2" max="2" width="0.88671875" style="4" customWidth="1"/>
    <col min="3" max="3" width="1.6640625" style="4" customWidth="1"/>
    <col min="4" max="4" width="17.6640625" style="4" customWidth="1"/>
    <col min="5" max="5" width="0.88671875" style="4" customWidth="1"/>
    <col min="6" max="6" width="9.77734375" style="4" customWidth="1"/>
    <col min="7" max="7" width="0.88671875" style="4" customWidth="1"/>
    <col min="8" max="8" width="9.6640625" style="4" customWidth="1"/>
    <col min="9" max="9" width="0.88671875" style="4" customWidth="1"/>
    <col min="10" max="11" width="9.77734375" style="4" customWidth="1"/>
    <col min="12" max="12" width="11.77734375" style="4" customWidth="1"/>
    <col min="13" max="13" width="0.88671875" style="4" customWidth="1"/>
    <col min="14" max="14" width="2.88671875" style="4" customWidth="1"/>
    <col min="15" max="15" width="0.88671875" style="4" customWidth="1"/>
    <col min="16" max="27" width="4.88671875" style="4" customWidth="1"/>
    <col min="28" max="28" width="0.88671875" style="4" customWidth="1"/>
    <col min="29" max="29" width="6.88671875" style="51" customWidth="1"/>
    <col min="30" max="16384" width="8.88671875" style="4"/>
  </cols>
  <sheetData>
    <row r="2" spans="2:29" ht="15" customHeight="1" thickBot="1" x14ac:dyDescent="0.35">
      <c r="C2" s="451" t="s">
        <v>544</v>
      </c>
      <c r="D2" s="451"/>
      <c r="E2" s="451"/>
      <c r="F2" s="451"/>
    </row>
    <row r="3" spans="2:29" ht="5.0999999999999996" customHeight="1" x14ac:dyDescent="0.3">
      <c r="B3" s="58"/>
      <c r="C3" s="68"/>
      <c r="D3" s="68"/>
      <c r="E3" s="68"/>
      <c r="F3" s="59"/>
      <c r="G3" s="59"/>
      <c r="H3" s="59"/>
      <c r="I3" s="59"/>
      <c r="J3" s="59"/>
      <c r="K3" s="59"/>
      <c r="L3" s="59"/>
      <c r="M3" s="62"/>
      <c r="X3" s="438" t="s">
        <v>469</v>
      </c>
      <c r="Y3" s="439"/>
      <c r="Z3" s="439"/>
      <c r="AA3" s="439"/>
      <c r="AB3" s="440"/>
    </row>
    <row r="4" spans="2:29" ht="15" customHeight="1" x14ac:dyDescent="0.3">
      <c r="B4" s="63"/>
      <c r="C4" s="57" t="s">
        <v>17</v>
      </c>
      <c r="D4" s="57"/>
      <c r="H4" s="452" t="str">
        <f>'Basic Information'!D10</f>
        <v>Crop</v>
      </c>
      <c r="I4" s="452"/>
      <c r="J4" s="452"/>
      <c r="K4" s="452"/>
      <c r="L4" s="120"/>
      <c r="M4" s="65"/>
      <c r="X4" s="441"/>
      <c r="Y4" s="442"/>
      <c r="Z4" s="442"/>
      <c r="AA4" s="442"/>
      <c r="AB4" s="443"/>
    </row>
    <row r="5" spans="2:29" ht="5.0999999999999996" customHeight="1" x14ac:dyDescent="0.3">
      <c r="B5" s="63"/>
      <c r="C5" s="57"/>
      <c r="D5" s="57"/>
      <c r="I5" s="69"/>
      <c r="J5" s="69"/>
      <c r="K5" s="69"/>
      <c r="L5" s="69"/>
      <c r="M5" s="65"/>
      <c r="X5" s="441"/>
      <c r="Y5" s="442"/>
      <c r="Z5" s="442"/>
      <c r="AA5" s="442"/>
      <c r="AB5" s="443"/>
    </row>
    <row r="6" spans="2:29" ht="15" customHeight="1" x14ac:dyDescent="0.3">
      <c r="B6" s="63"/>
      <c r="C6" s="57" t="s">
        <v>311</v>
      </c>
      <c r="D6" s="57"/>
      <c r="I6" s="57"/>
      <c r="J6" s="57"/>
      <c r="K6" s="126">
        <v>0</v>
      </c>
      <c r="L6" s="128"/>
      <c r="M6" s="65"/>
      <c r="X6" s="441"/>
      <c r="Y6" s="442"/>
      <c r="Z6" s="442"/>
      <c r="AA6" s="442"/>
      <c r="AB6" s="443"/>
    </row>
    <row r="7" spans="2:29" ht="5.0999999999999996" customHeight="1" thickBot="1" x14ac:dyDescent="0.35">
      <c r="B7" s="66"/>
      <c r="C7" s="6"/>
      <c r="D7" s="6"/>
      <c r="E7" s="6"/>
      <c r="F7" s="6"/>
      <c r="G7" s="6"/>
      <c r="H7" s="6"/>
      <c r="I7" s="6"/>
      <c r="J7" s="6"/>
      <c r="K7" s="6"/>
      <c r="L7" s="6"/>
      <c r="M7" s="67"/>
      <c r="X7" s="441"/>
      <c r="Y7" s="442"/>
      <c r="Z7" s="442"/>
      <c r="AA7" s="442"/>
      <c r="AB7" s="443"/>
    </row>
    <row r="8" spans="2:29" ht="15" customHeight="1" x14ac:dyDescent="0.3">
      <c r="X8" s="444"/>
      <c r="Y8" s="445"/>
      <c r="Z8" s="445"/>
      <c r="AA8" s="445"/>
      <c r="AB8" s="446"/>
    </row>
    <row r="9" spans="2:29" ht="15" customHeight="1" thickBot="1" x14ac:dyDescent="0.35">
      <c r="C9" s="38" t="s">
        <v>127</v>
      </c>
      <c r="D9" s="5"/>
      <c r="Q9" s="6"/>
      <c r="R9" s="6"/>
    </row>
    <row r="10" spans="2:29" ht="15" customHeight="1" x14ac:dyDescent="0.3">
      <c r="B10" s="58"/>
      <c r="C10" s="59"/>
      <c r="D10" s="59"/>
      <c r="E10" s="59"/>
      <c r="F10" s="60" t="s">
        <v>59</v>
      </c>
      <c r="G10" s="60"/>
      <c r="H10" s="59"/>
      <c r="I10" s="59"/>
      <c r="J10" s="60" t="s">
        <v>62</v>
      </c>
      <c r="K10" s="61" t="s">
        <v>124</v>
      </c>
      <c r="L10" s="60" t="s">
        <v>65</v>
      </c>
      <c r="M10" s="62"/>
      <c r="O10" s="58"/>
      <c r="P10" s="437" t="s">
        <v>126</v>
      </c>
      <c r="Q10" s="437"/>
      <c r="R10" s="437"/>
      <c r="S10" s="437"/>
      <c r="T10" s="437"/>
      <c r="U10" s="437"/>
      <c r="V10" s="437"/>
      <c r="W10" s="437"/>
      <c r="X10" s="437"/>
      <c r="Y10" s="437"/>
      <c r="Z10" s="437"/>
      <c r="AA10" s="437"/>
      <c r="AB10" s="78"/>
    </row>
    <row r="11" spans="2:29" ht="15" customHeight="1" x14ac:dyDescent="0.3">
      <c r="B11" s="63"/>
      <c r="C11" s="11" t="s">
        <v>123</v>
      </c>
      <c r="D11" s="11"/>
      <c r="E11" s="11"/>
      <c r="F11" s="64" t="s">
        <v>60</v>
      </c>
      <c r="G11" s="64"/>
      <c r="H11" s="64" t="s">
        <v>61</v>
      </c>
      <c r="I11" s="11"/>
      <c r="J11" s="64" t="s">
        <v>63</v>
      </c>
      <c r="K11" s="64" t="s">
        <v>60</v>
      </c>
      <c r="L11" s="64" t="s">
        <v>429</v>
      </c>
      <c r="M11" s="65"/>
      <c r="O11" s="63"/>
      <c r="P11" s="81" t="s">
        <v>101</v>
      </c>
      <c r="Q11" s="81" t="s">
        <v>102</v>
      </c>
      <c r="R11" s="81" t="s">
        <v>103</v>
      </c>
      <c r="S11" s="81" t="s">
        <v>104</v>
      </c>
      <c r="T11" s="81" t="s">
        <v>105</v>
      </c>
      <c r="U11" s="81" t="s">
        <v>106</v>
      </c>
      <c r="V11" s="81" t="s">
        <v>107</v>
      </c>
      <c r="W11" s="81" t="s">
        <v>108</v>
      </c>
      <c r="X11" s="81" t="s">
        <v>109</v>
      </c>
      <c r="Y11" s="81" t="s">
        <v>110</v>
      </c>
      <c r="Z11" s="81" t="s">
        <v>111</v>
      </c>
      <c r="AA11" s="81" t="s">
        <v>112</v>
      </c>
      <c r="AB11" s="80"/>
    </row>
    <row r="12" spans="2:29" ht="5.0999999999999996" customHeight="1" x14ac:dyDescent="0.3">
      <c r="B12" s="63"/>
      <c r="M12" s="65"/>
      <c r="O12" s="63"/>
      <c r="P12" s="7"/>
      <c r="Q12" s="7"/>
      <c r="R12" s="7"/>
      <c r="S12" s="7"/>
      <c r="T12" s="7"/>
      <c r="U12" s="7"/>
      <c r="V12" s="7"/>
      <c r="W12" s="7"/>
      <c r="X12" s="7"/>
      <c r="Y12" s="7"/>
      <c r="Z12" s="7"/>
      <c r="AA12" s="7"/>
      <c r="AB12" s="80"/>
    </row>
    <row r="13" spans="2:29" ht="15" customHeight="1" x14ac:dyDescent="0.3">
      <c r="B13" s="63"/>
      <c r="C13" s="4" t="s">
        <v>496</v>
      </c>
      <c r="M13" s="65"/>
      <c r="O13" s="63"/>
      <c r="P13" s="7"/>
      <c r="Q13" s="7"/>
      <c r="R13" s="7"/>
      <c r="S13" s="7"/>
      <c r="T13" s="7"/>
      <c r="U13" s="7"/>
      <c r="V13" s="7"/>
      <c r="W13" s="7"/>
      <c r="X13" s="7"/>
      <c r="Y13" s="7"/>
      <c r="Z13" s="7"/>
      <c r="AA13" s="7"/>
      <c r="AB13" s="80"/>
    </row>
    <row r="14" spans="2:29" ht="15" customHeight="1" x14ac:dyDescent="0.3">
      <c r="B14" s="63"/>
      <c r="D14" s="294" t="s">
        <v>17</v>
      </c>
      <c r="F14" s="251">
        <v>0</v>
      </c>
      <c r="H14" s="254" t="s">
        <v>426</v>
      </c>
      <c r="J14" s="251">
        <v>0</v>
      </c>
      <c r="K14" s="20">
        <f>F14*J14</f>
        <v>0</v>
      </c>
      <c r="L14" s="20">
        <f>K14*$K$6</f>
        <v>0</v>
      </c>
      <c r="M14" s="65"/>
      <c r="O14" s="63"/>
      <c r="P14" s="244">
        <v>0</v>
      </c>
      <c r="Q14" s="244">
        <v>0</v>
      </c>
      <c r="R14" s="244">
        <v>0</v>
      </c>
      <c r="S14" s="244">
        <v>0</v>
      </c>
      <c r="T14" s="244">
        <v>0</v>
      </c>
      <c r="U14" s="244">
        <v>0</v>
      </c>
      <c r="V14" s="244">
        <v>0</v>
      </c>
      <c r="W14" s="244">
        <v>0</v>
      </c>
      <c r="X14" s="244">
        <v>0</v>
      </c>
      <c r="Y14" s="244">
        <v>0</v>
      </c>
      <c r="Z14" s="244">
        <v>0</v>
      </c>
      <c r="AA14" s="244">
        <v>0</v>
      </c>
      <c r="AB14" s="18"/>
      <c r="AC14" s="52">
        <f>SUM(P14:AA14)</f>
        <v>0</v>
      </c>
    </row>
    <row r="15" spans="2:29" ht="15" customHeight="1" x14ac:dyDescent="0.3">
      <c r="B15" s="63"/>
      <c r="D15" s="4" t="str">
        <f>D14</f>
        <v>Crop</v>
      </c>
      <c r="F15" s="251">
        <v>0</v>
      </c>
      <c r="H15" s="7" t="str">
        <f>H14</f>
        <v>Harv. Units</v>
      </c>
      <c r="J15" s="251">
        <v>0</v>
      </c>
      <c r="K15" s="20">
        <f>F15*J15</f>
        <v>0</v>
      </c>
      <c r="L15" s="20">
        <f t="shared" ref="L15:L23" si="0">K15*$K$6</f>
        <v>0</v>
      </c>
      <c r="M15" s="65"/>
      <c r="O15" s="63"/>
      <c r="P15" s="244">
        <v>0</v>
      </c>
      <c r="Q15" s="244">
        <v>0</v>
      </c>
      <c r="R15" s="244">
        <v>0</v>
      </c>
      <c r="S15" s="244">
        <v>0</v>
      </c>
      <c r="T15" s="244">
        <v>0</v>
      </c>
      <c r="U15" s="244">
        <v>0</v>
      </c>
      <c r="V15" s="244">
        <v>0</v>
      </c>
      <c r="W15" s="244">
        <v>0</v>
      </c>
      <c r="X15" s="244">
        <v>0</v>
      </c>
      <c r="Y15" s="244">
        <v>0</v>
      </c>
      <c r="Z15" s="244">
        <v>0</v>
      </c>
      <c r="AA15" s="244">
        <v>0</v>
      </c>
      <c r="AB15" s="18"/>
      <c r="AC15" s="52">
        <f t="shared" ref="AC15:AC23" si="1">SUM(P15:AA15)</f>
        <v>0</v>
      </c>
    </row>
    <row r="16" spans="2:29" ht="15" customHeight="1" x14ac:dyDescent="0.3">
      <c r="B16" s="63"/>
      <c r="D16" s="4" t="str">
        <f>D14</f>
        <v>Crop</v>
      </c>
      <c r="F16" s="251">
        <v>0</v>
      </c>
      <c r="H16" s="7" t="str">
        <f>H14</f>
        <v>Harv. Units</v>
      </c>
      <c r="J16" s="251">
        <v>0</v>
      </c>
      <c r="K16" s="20">
        <f>F16*J16</f>
        <v>0</v>
      </c>
      <c r="L16" s="20">
        <f t="shared" si="0"/>
        <v>0</v>
      </c>
      <c r="M16" s="65"/>
      <c r="O16" s="63"/>
      <c r="P16" s="244">
        <v>0</v>
      </c>
      <c r="Q16" s="244">
        <v>0</v>
      </c>
      <c r="R16" s="244">
        <v>0</v>
      </c>
      <c r="S16" s="244">
        <v>0</v>
      </c>
      <c r="T16" s="244">
        <v>0</v>
      </c>
      <c r="U16" s="244">
        <v>0</v>
      </c>
      <c r="V16" s="244">
        <v>0</v>
      </c>
      <c r="W16" s="244">
        <v>0</v>
      </c>
      <c r="X16" s="244">
        <v>0</v>
      </c>
      <c r="Y16" s="244">
        <v>0</v>
      </c>
      <c r="Z16" s="244">
        <v>0</v>
      </c>
      <c r="AA16" s="244">
        <v>0</v>
      </c>
      <c r="AB16" s="18"/>
      <c r="AC16" s="52">
        <f t="shared" si="1"/>
        <v>0</v>
      </c>
    </row>
    <row r="17" spans="2:29" ht="15" customHeight="1" x14ac:dyDescent="0.3">
      <c r="B17" s="63"/>
      <c r="D17" s="4" t="str">
        <f>D14</f>
        <v>Crop</v>
      </c>
      <c r="F17" s="251">
        <v>0</v>
      </c>
      <c r="H17" s="7" t="str">
        <f>H14</f>
        <v>Harv. Units</v>
      </c>
      <c r="J17" s="251">
        <v>0</v>
      </c>
      <c r="K17" s="20">
        <f>F17*J17</f>
        <v>0</v>
      </c>
      <c r="L17" s="20">
        <f>K17*$K$6</f>
        <v>0</v>
      </c>
      <c r="M17" s="65"/>
      <c r="O17" s="63"/>
      <c r="P17" s="244">
        <v>0</v>
      </c>
      <c r="Q17" s="244">
        <v>0</v>
      </c>
      <c r="R17" s="244">
        <v>0</v>
      </c>
      <c r="S17" s="244">
        <v>0</v>
      </c>
      <c r="T17" s="244">
        <v>0</v>
      </c>
      <c r="U17" s="244">
        <v>0</v>
      </c>
      <c r="V17" s="244">
        <v>0</v>
      </c>
      <c r="W17" s="244">
        <v>0</v>
      </c>
      <c r="X17" s="244">
        <v>0</v>
      </c>
      <c r="Y17" s="244">
        <v>0</v>
      </c>
      <c r="Z17" s="244">
        <v>0</v>
      </c>
      <c r="AA17" s="244">
        <v>0</v>
      </c>
      <c r="AB17" s="18"/>
      <c r="AC17" s="52">
        <f>SUM(P17:AA17)</f>
        <v>0</v>
      </c>
    </row>
    <row r="18" spans="2:29" ht="5.0999999999999996" customHeight="1" x14ac:dyDescent="0.3">
      <c r="B18" s="63"/>
      <c r="C18" s="11"/>
      <c r="D18" s="11"/>
      <c r="E18" s="11"/>
      <c r="F18" s="11"/>
      <c r="G18" s="11"/>
      <c r="H18" s="11"/>
      <c r="I18" s="11"/>
      <c r="J18" s="11"/>
      <c r="K18" s="295"/>
      <c r="L18" s="295"/>
      <c r="M18" s="65"/>
      <c r="O18" s="63"/>
      <c r="P18" s="297"/>
      <c r="Q18" s="297"/>
      <c r="R18" s="297"/>
      <c r="S18" s="297"/>
      <c r="T18" s="297"/>
      <c r="U18" s="297"/>
      <c r="V18" s="297"/>
      <c r="W18" s="297"/>
      <c r="X18" s="297"/>
      <c r="Y18" s="297"/>
      <c r="Z18" s="297"/>
      <c r="AA18" s="297"/>
      <c r="AB18" s="18"/>
      <c r="AC18" s="52"/>
    </row>
    <row r="19" spans="2:29" ht="15" customHeight="1" x14ac:dyDescent="0.3">
      <c r="B19" s="63"/>
      <c r="D19" s="4" t="s">
        <v>174</v>
      </c>
      <c r="F19" s="9">
        <f>SUM(F14:F18)</f>
        <v>0</v>
      </c>
      <c r="H19" s="311" t="s">
        <v>505</v>
      </c>
      <c r="J19" s="9">
        <f>IF(SUM(J14:J17)&gt;0,AVERAGEIF(J14:J17,"&gt;0"),0)</f>
        <v>0</v>
      </c>
      <c r="K19" s="20">
        <f>SUM(K14:K18)</f>
        <v>0</v>
      </c>
      <c r="L19" s="20">
        <f>SUM(L14:L18)</f>
        <v>0</v>
      </c>
      <c r="M19" s="65"/>
      <c r="O19" s="63"/>
      <c r="P19" s="297"/>
      <c r="Q19" s="297"/>
      <c r="R19" s="297"/>
      <c r="S19" s="297"/>
      <c r="T19" s="297"/>
      <c r="U19" s="297"/>
      <c r="V19" s="297"/>
      <c r="W19" s="297"/>
      <c r="X19" s="297"/>
      <c r="Y19" s="297"/>
      <c r="Z19" s="297"/>
      <c r="AA19" s="297"/>
      <c r="AB19" s="18"/>
      <c r="AC19" s="52"/>
    </row>
    <row r="20" spans="2:29" ht="15" customHeight="1" x14ac:dyDescent="0.3">
      <c r="B20" s="63"/>
      <c r="C20" s="4" t="s">
        <v>3</v>
      </c>
      <c r="K20" s="20"/>
      <c r="L20" s="20"/>
      <c r="M20" s="65"/>
      <c r="O20" s="63"/>
      <c r="P20" s="297"/>
      <c r="Q20" s="297"/>
      <c r="R20" s="297"/>
      <c r="S20" s="297"/>
      <c r="T20" s="297"/>
      <c r="U20" s="297"/>
      <c r="V20" s="297"/>
      <c r="W20" s="297"/>
      <c r="X20" s="297"/>
      <c r="Y20" s="297"/>
      <c r="Z20" s="297"/>
      <c r="AA20" s="297"/>
      <c r="AB20" s="18"/>
      <c r="AC20" s="52"/>
    </row>
    <row r="21" spans="2:29" ht="15" customHeight="1" x14ac:dyDescent="0.3">
      <c r="B21" s="63"/>
      <c r="D21" s="296" t="s">
        <v>3</v>
      </c>
      <c r="F21" s="251">
        <v>0</v>
      </c>
      <c r="H21" s="254" t="s">
        <v>4</v>
      </c>
      <c r="J21" s="251">
        <v>0</v>
      </c>
      <c r="K21" s="20">
        <f>F21*J21</f>
        <v>0</v>
      </c>
      <c r="L21" s="20">
        <f>K21*$K$6</f>
        <v>0</v>
      </c>
      <c r="M21" s="65"/>
      <c r="O21" s="63"/>
      <c r="P21" s="244">
        <v>0</v>
      </c>
      <c r="Q21" s="244">
        <v>0</v>
      </c>
      <c r="R21" s="244">
        <v>0</v>
      </c>
      <c r="S21" s="244">
        <v>0</v>
      </c>
      <c r="T21" s="244">
        <v>0</v>
      </c>
      <c r="U21" s="244">
        <v>0</v>
      </c>
      <c r="V21" s="244">
        <v>0</v>
      </c>
      <c r="W21" s="244">
        <v>0</v>
      </c>
      <c r="X21" s="244">
        <v>0</v>
      </c>
      <c r="Y21" s="244">
        <v>0</v>
      </c>
      <c r="Z21" s="244">
        <v>0</v>
      </c>
      <c r="AA21" s="244">
        <v>0</v>
      </c>
      <c r="AB21" s="18"/>
      <c r="AC21" s="52">
        <f>SUM(P21:AA21)</f>
        <v>0</v>
      </c>
    </row>
    <row r="22" spans="2:29" ht="15" customHeight="1" x14ac:dyDescent="0.3">
      <c r="B22" s="63"/>
      <c r="D22" s="4" t="s">
        <v>497</v>
      </c>
      <c r="F22" s="251">
        <v>0</v>
      </c>
      <c r="H22" s="254" t="s">
        <v>4</v>
      </c>
      <c r="J22" s="251">
        <v>0</v>
      </c>
      <c r="K22" s="20">
        <f>F22*J22</f>
        <v>0</v>
      </c>
      <c r="L22" s="20">
        <f t="shared" si="0"/>
        <v>0</v>
      </c>
      <c r="M22" s="65"/>
      <c r="O22" s="63"/>
      <c r="P22" s="244">
        <v>0</v>
      </c>
      <c r="Q22" s="244">
        <v>0</v>
      </c>
      <c r="R22" s="244">
        <v>0</v>
      </c>
      <c r="S22" s="244">
        <v>0</v>
      </c>
      <c r="T22" s="244">
        <v>0</v>
      </c>
      <c r="U22" s="244">
        <v>0</v>
      </c>
      <c r="V22" s="244">
        <v>0</v>
      </c>
      <c r="W22" s="244">
        <v>0</v>
      </c>
      <c r="X22" s="244">
        <v>0</v>
      </c>
      <c r="Y22" s="244">
        <v>0</v>
      </c>
      <c r="Z22" s="244">
        <v>0</v>
      </c>
      <c r="AA22" s="244">
        <v>0</v>
      </c>
      <c r="AB22" s="18"/>
      <c r="AC22" s="52">
        <f t="shared" si="1"/>
        <v>0</v>
      </c>
    </row>
    <row r="23" spans="2:29" ht="15" customHeight="1" x14ac:dyDescent="0.3">
      <c r="B23" s="63"/>
      <c r="D23" s="432" t="s">
        <v>66</v>
      </c>
      <c r="E23" s="432"/>
      <c r="K23" s="252">
        <v>0</v>
      </c>
      <c r="L23" s="20">
        <f t="shared" si="0"/>
        <v>0</v>
      </c>
      <c r="M23" s="65"/>
      <c r="O23" s="63"/>
      <c r="P23" s="244">
        <v>0</v>
      </c>
      <c r="Q23" s="244">
        <v>0</v>
      </c>
      <c r="R23" s="244">
        <v>0</v>
      </c>
      <c r="S23" s="244">
        <v>0</v>
      </c>
      <c r="T23" s="244">
        <v>0</v>
      </c>
      <c r="U23" s="244">
        <v>0</v>
      </c>
      <c r="V23" s="244">
        <v>0</v>
      </c>
      <c r="W23" s="244">
        <v>0</v>
      </c>
      <c r="X23" s="244">
        <v>0</v>
      </c>
      <c r="Y23" s="244">
        <v>0</v>
      </c>
      <c r="Z23" s="244">
        <v>0</v>
      </c>
      <c r="AA23" s="244">
        <v>0</v>
      </c>
      <c r="AB23" s="18"/>
      <c r="AC23" s="52">
        <f t="shared" si="1"/>
        <v>0</v>
      </c>
    </row>
    <row r="24" spans="2:29" ht="5.0999999999999996" customHeight="1" thickBot="1" x14ac:dyDescent="0.35">
      <c r="B24" s="63"/>
      <c r="C24" s="10"/>
      <c r="D24" s="10"/>
      <c r="E24" s="10"/>
      <c r="F24" s="10"/>
      <c r="G24" s="10"/>
      <c r="H24" s="10"/>
      <c r="I24" s="10"/>
      <c r="J24" s="10"/>
      <c r="K24" s="10"/>
      <c r="L24" s="10"/>
      <c r="M24" s="65"/>
      <c r="O24" s="66"/>
      <c r="P24" s="6"/>
      <c r="Q24" s="6"/>
      <c r="R24" s="6"/>
      <c r="S24" s="6"/>
      <c r="T24" s="6"/>
      <c r="U24" s="6"/>
      <c r="V24" s="6"/>
      <c r="W24" s="6"/>
      <c r="X24" s="6"/>
      <c r="Y24" s="6"/>
      <c r="Z24" s="6"/>
      <c r="AA24" s="6"/>
      <c r="AB24" s="67"/>
    </row>
    <row r="25" spans="2:29" ht="15" customHeight="1" thickTop="1" thickBot="1" x14ac:dyDescent="0.35">
      <c r="B25" s="66"/>
      <c r="C25" s="6" t="s">
        <v>125</v>
      </c>
      <c r="D25" s="6"/>
      <c r="E25" s="6"/>
      <c r="F25" s="6"/>
      <c r="G25" s="6"/>
      <c r="H25" s="6"/>
      <c r="I25" s="6"/>
      <c r="J25" s="6"/>
      <c r="K25" s="129">
        <f>K19+K21+K22+K23</f>
        <v>0</v>
      </c>
      <c r="L25" s="129">
        <f>L19+L21+L22+L23</f>
        <v>0</v>
      </c>
      <c r="M25" s="67"/>
    </row>
    <row r="27" spans="2:29" ht="15" customHeight="1" thickBot="1" x14ac:dyDescent="0.35">
      <c r="C27" s="38" t="s">
        <v>76</v>
      </c>
      <c r="D27" s="5"/>
    </row>
    <row r="28" spans="2:29" ht="15" customHeight="1" x14ac:dyDescent="0.3">
      <c r="B28" s="58"/>
      <c r="C28" s="59"/>
      <c r="D28" s="59"/>
      <c r="E28" s="59"/>
      <c r="F28" s="61" t="s">
        <v>59</v>
      </c>
      <c r="G28" s="59"/>
      <c r="H28" s="59"/>
      <c r="I28" s="59"/>
      <c r="J28" s="60" t="s">
        <v>62</v>
      </c>
      <c r="K28" s="60" t="s">
        <v>64</v>
      </c>
      <c r="L28" s="60" t="s">
        <v>430</v>
      </c>
      <c r="M28" s="62"/>
      <c r="O28" s="58"/>
      <c r="P28" s="431" t="s">
        <v>140</v>
      </c>
      <c r="Q28" s="431"/>
      <c r="R28" s="431"/>
      <c r="S28" s="431"/>
      <c r="T28" s="431"/>
      <c r="U28" s="431"/>
      <c r="V28" s="431"/>
      <c r="W28" s="431"/>
      <c r="X28" s="431"/>
      <c r="Y28" s="431"/>
      <c r="Z28" s="431"/>
      <c r="AA28" s="431"/>
      <c r="AB28" s="78"/>
    </row>
    <row r="29" spans="2:29" ht="15" customHeight="1" x14ac:dyDescent="0.3">
      <c r="B29" s="63"/>
      <c r="C29" s="11"/>
      <c r="D29" s="11"/>
      <c r="E29" s="11"/>
      <c r="F29" s="79" t="s">
        <v>60</v>
      </c>
      <c r="G29" s="11"/>
      <c r="H29" s="79" t="s">
        <v>61</v>
      </c>
      <c r="I29" s="11"/>
      <c r="J29" s="64" t="s">
        <v>63</v>
      </c>
      <c r="K29" s="64" t="s">
        <v>60</v>
      </c>
      <c r="L29" s="64" t="s">
        <v>431</v>
      </c>
      <c r="M29" s="65"/>
      <c r="O29" s="63"/>
      <c r="P29" s="79" t="s">
        <v>101</v>
      </c>
      <c r="Q29" s="79" t="s">
        <v>102</v>
      </c>
      <c r="R29" s="79" t="s">
        <v>103</v>
      </c>
      <c r="S29" s="79" t="s">
        <v>104</v>
      </c>
      <c r="T29" s="79" t="s">
        <v>105</v>
      </c>
      <c r="U29" s="79" t="s">
        <v>106</v>
      </c>
      <c r="V29" s="79" t="s">
        <v>107</v>
      </c>
      <c r="W29" s="79" t="s">
        <v>108</v>
      </c>
      <c r="X29" s="79" t="s">
        <v>109</v>
      </c>
      <c r="Y29" s="79" t="s">
        <v>110</v>
      </c>
      <c r="Z29" s="79" t="s">
        <v>111</v>
      </c>
      <c r="AA29" s="79" t="s">
        <v>112</v>
      </c>
      <c r="AB29" s="80"/>
    </row>
    <row r="30" spans="2:29" ht="5.0999999999999996" customHeight="1" x14ac:dyDescent="0.3">
      <c r="B30" s="63"/>
      <c r="F30" s="70"/>
      <c r="H30" s="70"/>
      <c r="J30" s="71"/>
      <c r="K30" s="71"/>
      <c r="M30" s="65"/>
      <c r="O30" s="63"/>
      <c r="AB30" s="80"/>
    </row>
    <row r="31" spans="2:29" ht="15" customHeight="1" x14ac:dyDescent="0.3">
      <c r="B31" s="63"/>
      <c r="C31" s="447" t="s">
        <v>94</v>
      </c>
      <c r="D31" s="448"/>
      <c r="F31" s="241">
        <v>0</v>
      </c>
      <c r="H31" s="7" t="s">
        <v>74</v>
      </c>
      <c r="J31" s="253">
        <v>0</v>
      </c>
      <c r="K31" s="9">
        <f>F31*J31</f>
        <v>0</v>
      </c>
      <c r="L31" s="20">
        <f>K31*$K$6</f>
        <v>0</v>
      </c>
      <c r="M31" s="65"/>
      <c r="O31" s="63"/>
      <c r="P31" s="244">
        <v>0</v>
      </c>
      <c r="Q31" s="244">
        <v>0</v>
      </c>
      <c r="R31" s="244">
        <v>0</v>
      </c>
      <c r="S31" s="244">
        <v>0</v>
      </c>
      <c r="T31" s="244">
        <v>0</v>
      </c>
      <c r="U31" s="244">
        <v>0</v>
      </c>
      <c r="V31" s="244">
        <v>0</v>
      </c>
      <c r="W31" s="244">
        <v>0</v>
      </c>
      <c r="X31" s="244">
        <v>0</v>
      </c>
      <c r="Y31" s="244">
        <v>0</v>
      </c>
      <c r="Z31" s="244">
        <v>0</v>
      </c>
      <c r="AA31" s="244">
        <v>0</v>
      </c>
      <c r="AB31" s="18"/>
      <c r="AC31" s="52">
        <f>SUM(P31:AA31)</f>
        <v>0</v>
      </c>
    </row>
    <row r="32" spans="2:29" ht="15" customHeight="1" x14ac:dyDescent="0.3">
      <c r="B32" s="63"/>
      <c r="C32" s="447" t="s">
        <v>94</v>
      </c>
      <c r="D32" s="448"/>
      <c r="F32" s="241">
        <v>0</v>
      </c>
      <c r="H32" s="7" t="s">
        <v>74</v>
      </c>
      <c r="J32" s="253">
        <v>0</v>
      </c>
      <c r="K32" s="9">
        <f>F32*J32</f>
        <v>0</v>
      </c>
      <c r="L32" s="20">
        <f>K32*$K$6</f>
        <v>0</v>
      </c>
      <c r="M32" s="65"/>
      <c r="O32" s="63"/>
      <c r="P32" s="244">
        <v>0</v>
      </c>
      <c r="Q32" s="244">
        <v>0</v>
      </c>
      <c r="R32" s="244">
        <v>0</v>
      </c>
      <c r="S32" s="244">
        <v>0</v>
      </c>
      <c r="T32" s="244">
        <v>0</v>
      </c>
      <c r="U32" s="244">
        <v>0</v>
      </c>
      <c r="V32" s="244">
        <v>0</v>
      </c>
      <c r="W32" s="244">
        <v>0</v>
      </c>
      <c r="X32" s="244">
        <v>0</v>
      </c>
      <c r="Y32" s="244">
        <v>0</v>
      </c>
      <c r="Z32" s="244">
        <v>0</v>
      </c>
      <c r="AA32" s="244">
        <v>0</v>
      </c>
      <c r="AB32" s="18"/>
      <c r="AC32" s="52">
        <f>SUM(P32:AA32)</f>
        <v>0</v>
      </c>
    </row>
    <row r="33" spans="2:29" ht="15" customHeight="1" x14ac:dyDescent="0.3">
      <c r="B33" s="63"/>
      <c r="C33" s="447" t="s">
        <v>94</v>
      </c>
      <c r="D33" s="448"/>
      <c r="F33" s="241">
        <v>0</v>
      </c>
      <c r="H33" s="7" t="s">
        <v>74</v>
      </c>
      <c r="J33" s="253">
        <v>0</v>
      </c>
      <c r="K33" s="9">
        <f>F33*J33</f>
        <v>0</v>
      </c>
      <c r="L33" s="20">
        <f>K33*$K$6</f>
        <v>0</v>
      </c>
      <c r="M33" s="65"/>
      <c r="O33" s="63"/>
      <c r="P33" s="244">
        <v>0</v>
      </c>
      <c r="Q33" s="244">
        <v>0</v>
      </c>
      <c r="R33" s="244">
        <v>0</v>
      </c>
      <c r="S33" s="244">
        <v>0</v>
      </c>
      <c r="T33" s="244">
        <v>0</v>
      </c>
      <c r="U33" s="244">
        <v>0</v>
      </c>
      <c r="V33" s="244">
        <v>0</v>
      </c>
      <c r="W33" s="244">
        <v>0</v>
      </c>
      <c r="X33" s="244">
        <v>0</v>
      </c>
      <c r="Y33" s="244">
        <v>0</v>
      </c>
      <c r="Z33" s="244">
        <v>0</v>
      </c>
      <c r="AA33" s="244">
        <v>0</v>
      </c>
      <c r="AB33" s="18"/>
      <c r="AC33" s="52">
        <f>SUM(P33:AA33)</f>
        <v>0</v>
      </c>
    </row>
    <row r="34" spans="2:29" ht="15" customHeight="1" x14ac:dyDescent="0.3">
      <c r="B34" s="63"/>
      <c r="C34" s="447" t="s">
        <v>94</v>
      </c>
      <c r="D34" s="448"/>
      <c r="F34" s="241">
        <v>0</v>
      </c>
      <c r="H34" s="7" t="s">
        <v>74</v>
      </c>
      <c r="J34" s="253">
        <v>0</v>
      </c>
      <c r="K34" s="9">
        <f>F34*J34</f>
        <v>0</v>
      </c>
      <c r="L34" s="20">
        <f>K34*$K$6</f>
        <v>0</v>
      </c>
      <c r="M34" s="65"/>
      <c r="O34" s="63"/>
      <c r="P34" s="244">
        <v>0</v>
      </c>
      <c r="Q34" s="244">
        <v>0</v>
      </c>
      <c r="R34" s="244">
        <v>0</v>
      </c>
      <c r="S34" s="244">
        <v>0</v>
      </c>
      <c r="T34" s="244">
        <v>0</v>
      </c>
      <c r="U34" s="244">
        <v>0</v>
      </c>
      <c r="V34" s="244">
        <v>0</v>
      </c>
      <c r="W34" s="244">
        <v>0</v>
      </c>
      <c r="X34" s="244">
        <v>0</v>
      </c>
      <c r="Y34" s="244">
        <v>0</v>
      </c>
      <c r="Z34" s="244">
        <v>0</v>
      </c>
      <c r="AA34" s="244">
        <v>0</v>
      </c>
      <c r="AB34" s="18"/>
      <c r="AC34" s="52">
        <f>SUM(P34:AA34)</f>
        <v>0</v>
      </c>
    </row>
    <row r="35" spans="2:29" ht="15" customHeight="1" x14ac:dyDescent="0.3">
      <c r="B35" s="63"/>
      <c r="C35" s="447" t="s">
        <v>94</v>
      </c>
      <c r="D35" s="448"/>
      <c r="F35" s="241">
        <v>0</v>
      </c>
      <c r="H35" s="7" t="s">
        <v>74</v>
      </c>
      <c r="J35" s="253">
        <v>0</v>
      </c>
      <c r="K35" s="9">
        <f>F35*J35</f>
        <v>0</v>
      </c>
      <c r="L35" s="20">
        <f>K35*$K$6</f>
        <v>0</v>
      </c>
      <c r="M35" s="65"/>
      <c r="O35" s="63"/>
      <c r="P35" s="244">
        <v>0</v>
      </c>
      <c r="Q35" s="244">
        <v>0</v>
      </c>
      <c r="R35" s="244">
        <v>0</v>
      </c>
      <c r="S35" s="244">
        <v>0</v>
      </c>
      <c r="T35" s="244">
        <v>0</v>
      </c>
      <c r="U35" s="244">
        <v>0</v>
      </c>
      <c r="V35" s="244">
        <v>0</v>
      </c>
      <c r="W35" s="244">
        <v>0</v>
      </c>
      <c r="X35" s="244">
        <v>0</v>
      </c>
      <c r="Y35" s="244">
        <v>0</v>
      </c>
      <c r="Z35" s="244">
        <v>0</v>
      </c>
      <c r="AA35" s="244">
        <v>0</v>
      </c>
      <c r="AB35" s="18"/>
      <c r="AC35" s="52">
        <f>SUM(P35:AA35)</f>
        <v>0</v>
      </c>
    </row>
    <row r="36" spans="2:29" ht="5.0999999999999996" customHeight="1" thickBot="1" x14ac:dyDescent="0.35">
      <c r="B36" s="63"/>
      <c r="C36" s="10"/>
      <c r="D36" s="10"/>
      <c r="E36" s="10"/>
      <c r="F36" s="10"/>
      <c r="G36" s="10"/>
      <c r="H36" s="10"/>
      <c r="I36" s="10"/>
      <c r="J36" s="10"/>
      <c r="K36" s="10"/>
      <c r="L36" s="10"/>
      <c r="M36" s="65"/>
      <c r="O36" s="66"/>
      <c r="P36" s="6"/>
      <c r="Q36" s="6"/>
      <c r="R36" s="6"/>
      <c r="S36" s="6"/>
      <c r="T36" s="6"/>
      <c r="U36" s="6"/>
      <c r="V36" s="6"/>
      <c r="W36" s="6"/>
      <c r="X36" s="6"/>
      <c r="Y36" s="6"/>
      <c r="Z36" s="6"/>
      <c r="AA36" s="6"/>
      <c r="AB36" s="67"/>
    </row>
    <row r="37" spans="2:29" ht="15" customHeight="1" thickTop="1" thickBot="1" x14ac:dyDescent="0.35">
      <c r="B37" s="66"/>
      <c r="C37" s="6" t="s">
        <v>75</v>
      </c>
      <c r="D37" s="6"/>
      <c r="E37" s="6"/>
      <c r="F37" s="6"/>
      <c r="G37" s="6"/>
      <c r="H37" s="6"/>
      <c r="I37" s="6"/>
      <c r="J37" s="6"/>
      <c r="K37" s="72">
        <f>SUM(K31:K36)</f>
        <v>0</v>
      </c>
      <c r="L37" s="129">
        <f>SUM(L31:L36)</f>
        <v>0</v>
      </c>
      <c r="M37" s="67"/>
    </row>
    <row r="39" spans="2:29" ht="15" customHeight="1" thickBot="1" x14ac:dyDescent="0.35">
      <c r="C39" s="2" t="s">
        <v>43</v>
      </c>
      <c r="D39" s="5"/>
    </row>
    <row r="40" spans="2:29" ht="15" customHeight="1" x14ac:dyDescent="0.3">
      <c r="B40" s="58"/>
      <c r="C40" s="59"/>
      <c r="D40" s="59"/>
      <c r="E40" s="59"/>
      <c r="F40" s="61" t="s">
        <v>59</v>
      </c>
      <c r="G40" s="59"/>
      <c r="H40" s="59"/>
      <c r="I40" s="59"/>
      <c r="J40" s="60" t="s">
        <v>62</v>
      </c>
      <c r="K40" s="60" t="s">
        <v>64</v>
      </c>
      <c r="L40" s="60" t="s">
        <v>430</v>
      </c>
      <c r="M40" s="62"/>
      <c r="O40" s="58"/>
      <c r="P40" s="431" t="s">
        <v>140</v>
      </c>
      <c r="Q40" s="431"/>
      <c r="R40" s="431"/>
      <c r="S40" s="431"/>
      <c r="T40" s="431"/>
      <c r="U40" s="431"/>
      <c r="V40" s="431"/>
      <c r="W40" s="431"/>
      <c r="X40" s="431"/>
      <c r="Y40" s="431"/>
      <c r="Z40" s="431"/>
      <c r="AA40" s="431"/>
      <c r="AB40" s="78"/>
    </row>
    <row r="41" spans="2:29" ht="15" customHeight="1" x14ac:dyDescent="0.3">
      <c r="B41" s="63"/>
      <c r="C41" s="11"/>
      <c r="D41" s="11"/>
      <c r="E41" s="11"/>
      <c r="F41" s="79" t="s">
        <v>60</v>
      </c>
      <c r="G41" s="11"/>
      <c r="H41" s="79" t="s">
        <v>61</v>
      </c>
      <c r="I41" s="11"/>
      <c r="J41" s="64" t="s">
        <v>63</v>
      </c>
      <c r="K41" s="64" t="s">
        <v>60</v>
      </c>
      <c r="L41" s="64" t="s">
        <v>431</v>
      </c>
      <c r="M41" s="65"/>
      <c r="O41" s="63"/>
      <c r="P41" s="79" t="s">
        <v>101</v>
      </c>
      <c r="Q41" s="79" t="s">
        <v>102</v>
      </c>
      <c r="R41" s="79" t="s">
        <v>103</v>
      </c>
      <c r="S41" s="79" t="s">
        <v>104</v>
      </c>
      <c r="T41" s="79" t="s">
        <v>105</v>
      </c>
      <c r="U41" s="79" t="s">
        <v>106</v>
      </c>
      <c r="V41" s="79" t="s">
        <v>107</v>
      </c>
      <c r="W41" s="79" t="s">
        <v>108</v>
      </c>
      <c r="X41" s="79" t="s">
        <v>109</v>
      </c>
      <c r="Y41" s="79" t="s">
        <v>110</v>
      </c>
      <c r="Z41" s="79" t="s">
        <v>111</v>
      </c>
      <c r="AA41" s="79" t="s">
        <v>112</v>
      </c>
      <c r="AB41" s="80"/>
    </row>
    <row r="42" spans="2:29" ht="5.0999999999999996" customHeight="1" x14ac:dyDescent="0.3">
      <c r="B42" s="63"/>
      <c r="F42" s="70"/>
      <c r="H42" s="70"/>
      <c r="J42" s="71"/>
      <c r="K42" s="71"/>
      <c r="M42" s="65"/>
      <c r="O42" s="63"/>
      <c r="AB42" s="80"/>
    </row>
    <row r="43" spans="2:29" ht="15" customHeight="1" x14ac:dyDescent="0.3">
      <c r="B43" s="63"/>
      <c r="C43" s="447" t="s">
        <v>44</v>
      </c>
      <c r="D43" s="448"/>
      <c r="F43" s="241">
        <v>0</v>
      </c>
      <c r="H43" s="258" t="s">
        <v>44</v>
      </c>
      <c r="J43" s="253">
        <v>0</v>
      </c>
      <c r="K43" s="9">
        <f>F43*J43</f>
        <v>0</v>
      </c>
      <c r="L43" s="20">
        <f>K43*$K$6</f>
        <v>0</v>
      </c>
      <c r="M43" s="65"/>
      <c r="O43" s="63"/>
      <c r="P43" s="244">
        <v>0</v>
      </c>
      <c r="Q43" s="244">
        <v>0</v>
      </c>
      <c r="R43" s="244">
        <v>0</v>
      </c>
      <c r="S43" s="244">
        <v>0</v>
      </c>
      <c r="T43" s="244">
        <v>0</v>
      </c>
      <c r="U43" s="244">
        <v>0</v>
      </c>
      <c r="V43" s="244">
        <v>0</v>
      </c>
      <c r="W43" s="244">
        <v>0</v>
      </c>
      <c r="X43" s="244">
        <v>0</v>
      </c>
      <c r="Y43" s="244">
        <v>0</v>
      </c>
      <c r="Z43" s="244">
        <v>0</v>
      </c>
      <c r="AA43" s="244">
        <v>0</v>
      </c>
      <c r="AB43" s="18"/>
      <c r="AC43" s="52">
        <f>SUM(P43:AA43)</f>
        <v>0</v>
      </c>
    </row>
    <row r="44" spans="2:29" ht="15" customHeight="1" x14ac:dyDescent="0.3">
      <c r="B44" s="63"/>
      <c r="C44" s="255"/>
      <c r="D44" s="256" t="s">
        <v>45</v>
      </c>
      <c r="F44" s="241">
        <v>0</v>
      </c>
      <c r="H44" s="7" t="s">
        <v>4</v>
      </c>
      <c r="J44" s="253">
        <v>0</v>
      </c>
      <c r="K44" s="9">
        <f>F44*J44</f>
        <v>0</v>
      </c>
      <c r="L44" s="20">
        <f>K44*$K$6</f>
        <v>0</v>
      </c>
      <c r="M44" s="65"/>
      <c r="O44" s="63"/>
      <c r="P44" s="244">
        <v>0</v>
      </c>
      <c r="Q44" s="244">
        <v>0</v>
      </c>
      <c r="R44" s="244">
        <v>0</v>
      </c>
      <c r="S44" s="244">
        <v>0</v>
      </c>
      <c r="T44" s="244">
        <v>0</v>
      </c>
      <c r="U44" s="244">
        <v>0</v>
      </c>
      <c r="V44" s="244">
        <v>0</v>
      </c>
      <c r="W44" s="244">
        <v>0</v>
      </c>
      <c r="X44" s="244">
        <v>0</v>
      </c>
      <c r="Y44" s="244">
        <v>0</v>
      </c>
      <c r="Z44" s="244">
        <v>0</v>
      </c>
      <c r="AA44" s="244">
        <v>0</v>
      </c>
      <c r="AB44" s="18"/>
      <c r="AC44" s="52">
        <f>SUM(P44:AA44)</f>
        <v>0</v>
      </c>
    </row>
    <row r="45" spans="2:29" ht="15" customHeight="1" x14ac:dyDescent="0.3">
      <c r="B45" s="63"/>
      <c r="C45" s="447" t="s">
        <v>44</v>
      </c>
      <c r="D45" s="448"/>
      <c r="F45" s="241">
        <v>0</v>
      </c>
      <c r="H45" s="258" t="s">
        <v>44</v>
      </c>
      <c r="J45" s="253">
        <v>0</v>
      </c>
      <c r="K45" s="9">
        <f>F45*J45</f>
        <v>0</v>
      </c>
      <c r="L45" s="20">
        <f>K45*$K$6</f>
        <v>0</v>
      </c>
      <c r="M45" s="65"/>
      <c r="O45" s="63"/>
      <c r="P45" s="244">
        <v>0</v>
      </c>
      <c r="Q45" s="244">
        <v>0</v>
      </c>
      <c r="R45" s="244">
        <v>0</v>
      </c>
      <c r="S45" s="244">
        <v>0</v>
      </c>
      <c r="T45" s="244">
        <v>0</v>
      </c>
      <c r="U45" s="244">
        <v>0</v>
      </c>
      <c r="V45" s="244">
        <v>0</v>
      </c>
      <c r="W45" s="244">
        <v>0</v>
      </c>
      <c r="X45" s="244">
        <v>0</v>
      </c>
      <c r="Y45" s="244">
        <v>0</v>
      </c>
      <c r="Z45" s="244">
        <v>0</v>
      </c>
      <c r="AA45" s="244">
        <v>0</v>
      </c>
      <c r="AB45" s="18"/>
      <c r="AC45" s="52">
        <f>SUM(P45:AA45)</f>
        <v>0</v>
      </c>
    </row>
    <row r="46" spans="2:29" ht="15" customHeight="1" x14ac:dyDescent="0.3">
      <c r="B46" s="63"/>
      <c r="C46" s="255"/>
      <c r="D46" s="256" t="s">
        <v>45</v>
      </c>
      <c r="F46" s="241">
        <v>0</v>
      </c>
      <c r="H46" s="7" t="s">
        <v>4</v>
      </c>
      <c r="J46" s="253">
        <v>0</v>
      </c>
      <c r="K46" s="9">
        <f>F46*J46</f>
        <v>0</v>
      </c>
      <c r="L46" s="20">
        <f>K46*$K$6</f>
        <v>0</v>
      </c>
      <c r="M46" s="65"/>
      <c r="O46" s="63"/>
      <c r="P46" s="244">
        <v>0</v>
      </c>
      <c r="Q46" s="244">
        <v>0</v>
      </c>
      <c r="R46" s="244">
        <v>0</v>
      </c>
      <c r="S46" s="244">
        <v>0</v>
      </c>
      <c r="T46" s="244">
        <v>0</v>
      </c>
      <c r="U46" s="244">
        <v>0</v>
      </c>
      <c r="V46" s="244">
        <v>0</v>
      </c>
      <c r="W46" s="244">
        <v>0</v>
      </c>
      <c r="X46" s="244">
        <v>0</v>
      </c>
      <c r="Y46" s="244">
        <v>0</v>
      </c>
      <c r="Z46" s="244">
        <v>0</v>
      </c>
      <c r="AA46" s="244">
        <v>0</v>
      </c>
      <c r="AB46" s="18"/>
      <c r="AC46" s="52">
        <f>SUM(P46:AA46)</f>
        <v>0</v>
      </c>
    </row>
    <row r="47" spans="2:29" ht="5.0999999999999996" customHeight="1" thickBot="1" x14ac:dyDescent="0.35">
      <c r="B47" s="63"/>
      <c r="C47" s="10"/>
      <c r="D47" s="10"/>
      <c r="E47" s="10"/>
      <c r="F47" s="10"/>
      <c r="G47" s="10"/>
      <c r="H47" s="10"/>
      <c r="I47" s="10"/>
      <c r="J47" s="10"/>
      <c r="K47" s="10"/>
      <c r="L47" s="10"/>
      <c r="M47" s="65"/>
      <c r="O47" s="66"/>
      <c r="P47" s="6"/>
      <c r="Q47" s="6"/>
      <c r="R47" s="6"/>
      <c r="S47" s="6"/>
      <c r="T47" s="6"/>
      <c r="U47" s="6"/>
      <c r="V47" s="6"/>
      <c r="W47" s="6"/>
      <c r="X47" s="6"/>
      <c r="Y47" s="6"/>
      <c r="Z47" s="6"/>
      <c r="AA47" s="6"/>
      <c r="AB47" s="67"/>
      <c r="AC47" s="52"/>
    </row>
    <row r="48" spans="2:29" ht="15" customHeight="1" thickTop="1" thickBot="1" x14ac:dyDescent="0.35">
      <c r="B48" s="66"/>
      <c r="C48" s="6" t="s">
        <v>75</v>
      </c>
      <c r="D48" s="6"/>
      <c r="E48" s="6"/>
      <c r="F48" s="6"/>
      <c r="G48" s="6"/>
      <c r="H48" s="6"/>
      <c r="I48" s="6"/>
      <c r="J48" s="6"/>
      <c r="K48" s="72">
        <f>SUM(K43:K47)</f>
        <v>0</v>
      </c>
      <c r="L48" s="129">
        <f>SUM(L43:L47)</f>
        <v>0</v>
      </c>
      <c r="M48" s="67"/>
    </row>
    <row r="50" spans="2:29" ht="15" customHeight="1" thickBot="1" x14ac:dyDescent="0.35">
      <c r="C50" s="2" t="s">
        <v>77</v>
      </c>
      <c r="D50" s="5"/>
    </row>
    <row r="51" spans="2:29" ht="15" customHeight="1" x14ac:dyDescent="0.3">
      <c r="B51" s="58"/>
      <c r="C51" s="59"/>
      <c r="D51" s="59"/>
      <c r="E51" s="59"/>
      <c r="F51" s="61" t="s">
        <v>59</v>
      </c>
      <c r="G51" s="59"/>
      <c r="H51" s="59"/>
      <c r="I51" s="61"/>
      <c r="J51" s="60" t="s">
        <v>62</v>
      </c>
      <c r="K51" s="60" t="s">
        <v>64</v>
      </c>
      <c r="L51" s="60" t="s">
        <v>430</v>
      </c>
      <c r="M51" s="62"/>
      <c r="O51" s="58"/>
      <c r="P51" s="431" t="s">
        <v>140</v>
      </c>
      <c r="Q51" s="431"/>
      <c r="R51" s="431"/>
      <c r="S51" s="431"/>
      <c r="T51" s="431"/>
      <c r="U51" s="431"/>
      <c r="V51" s="431"/>
      <c r="W51" s="431"/>
      <c r="X51" s="431"/>
      <c r="Y51" s="431"/>
      <c r="Z51" s="431"/>
      <c r="AA51" s="431"/>
      <c r="AB51" s="78"/>
    </row>
    <row r="52" spans="2:29" ht="15" customHeight="1" x14ac:dyDescent="0.3">
      <c r="B52" s="63"/>
      <c r="C52" s="11"/>
      <c r="D52" s="11"/>
      <c r="E52" s="11"/>
      <c r="F52" s="79" t="s">
        <v>60</v>
      </c>
      <c r="G52" s="11"/>
      <c r="H52" s="79" t="s">
        <v>61</v>
      </c>
      <c r="I52" s="11"/>
      <c r="J52" s="64" t="s">
        <v>63</v>
      </c>
      <c r="K52" s="64" t="s">
        <v>60</v>
      </c>
      <c r="L52" s="64" t="s">
        <v>431</v>
      </c>
      <c r="M52" s="65"/>
      <c r="O52" s="63"/>
      <c r="P52" s="79" t="s">
        <v>101</v>
      </c>
      <c r="Q52" s="79" t="s">
        <v>102</v>
      </c>
      <c r="R52" s="79" t="s">
        <v>103</v>
      </c>
      <c r="S52" s="79" t="s">
        <v>104</v>
      </c>
      <c r="T52" s="79" t="s">
        <v>105</v>
      </c>
      <c r="U52" s="79" t="s">
        <v>106</v>
      </c>
      <c r="V52" s="79" t="s">
        <v>107</v>
      </c>
      <c r="W52" s="79" t="s">
        <v>108</v>
      </c>
      <c r="X52" s="79" t="s">
        <v>109</v>
      </c>
      <c r="Y52" s="79" t="s">
        <v>110</v>
      </c>
      <c r="Z52" s="79" t="s">
        <v>111</v>
      </c>
      <c r="AA52" s="79" t="s">
        <v>112</v>
      </c>
      <c r="AB52" s="80"/>
    </row>
    <row r="53" spans="2:29" ht="5.0999999999999996" customHeight="1" x14ac:dyDescent="0.3">
      <c r="B53" s="63"/>
      <c r="F53" s="70"/>
      <c r="H53" s="70"/>
      <c r="J53" s="71"/>
      <c r="K53" s="71"/>
      <c r="M53" s="65"/>
      <c r="O53" s="63"/>
      <c r="AB53" s="80"/>
    </row>
    <row r="54" spans="2:29" ht="15" customHeight="1" x14ac:dyDescent="0.3">
      <c r="B54" s="63"/>
      <c r="C54" s="447" t="s">
        <v>94</v>
      </c>
      <c r="D54" s="448"/>
      <c r="F54" s="241">
        <v>0</v>
      </c>
      <c r="H54" s="7" t="s">
        <v>4</v>
      </c>
      <c r="J54" s="253">
        <v>0</v>
      </c>
      <c r="K54" s="9">
        <f>F54*J54</f>
        <v>0</v>
      </c>
      <c r="L54" s="20">
        <f>K54*$K$6</f>
        <v>0</v>
      </c>
      <c r="M54" s="65"/>
      <c r="O54" s="63"/>
      <c r="P54" s="244">
        <v>0</v>
      </c>
      <c r="Q54" s="244">
        <v>0</v>
      </c>
      <c r="R54" s="244">
        <v>0</v>
      </c>
      <c r="S54" s="244">
        <v>0</v>
      </c>
      <c r="T54" s="244">
        <v>0</v>
      </c>
      <c r="U54" s="244">
        <v>0</v>
      </c>
      <c r="V54" s="244">
        <v>0</v>
      </c>
      <c r="W54" s="244">
        <v>0</v>
      </c>
      <c r="X54" s="244">
        <v>0</v>
      </c>
      <c r="Y54" s="244">
        <v>0</v>
      </c>
      <c r="Z54" s="244">
        <v>0</v>
      </c>
      <c r="AA54" s="244">
        <v>0</v>
      </c>
      <c r="AB54" s="18"/>
      <c r="AC54" s="52">
        <f>SUM(P54:AA54)</f>
        <v>0</v>
      </c>
    </row>
    <row r="55" spans="2:29" ht="15" customHeight="1" x14ac:dyDescent="0.3">
      <c r="B55" s="63"/>
      <c r="C55" s="447" t="s">
        <v>94</v>
      </c>
      <c r="D55" s="448"/>
      <c r="F55" s="241">
        <v>0</v>
      </c>
      <c r="H55" s="7" t="s">
        <v>4</v>
      </c>
      <c r="J55" s="253">
        <v>0</v>
      </c>
      <c r="K55" s="9">
        <f>F55*J55</f>
        <v>0</v>
      </c>
      <c r="L55" s="20">
        <f>K55*$K$6</f>
        <v>0</v>
      </c>
      <c r="M55" s="65"/>
      <c r="O55" s="63"/>
      <c r="P55" s="244">
        <v>0</v>
      </c>
      <c r="Q55" s="244">
        <v>0</v>
      </c>
      <c r="R55" s="244">
        <v>0</v>
      </c>
      <c r="S55" s="244">
        <v>0</v>
      </c>
      <c r="T55" s="244">
        <v>0</v>
      </c>
      <c r="U55" s="244">
        <v>0</v>
      </c>
      <c r="V55" s="244">
        <v>0</v>
      </c>
      <c r="W55" s="244">
        <v>0</v>
      </c>
      <c r="X55" s="244">
        <v>0</v>
      </c>
      <c r="Y55" s="244">
        <v>0</v>
      </c>
      <c r="Z55" s="244">
        <v>0</v>
      </c>
      <c r="AA55" s="244">
        <v>0</v>
      </c>
      <c r="AB55" s="18"/>
      <c r="AC55" s="52">
        <f>SUM(P55:AA55)</f>
        <v>0</v>
      </c>
    </row>
    <row r="56" spans="2:29" ht="15" customHeight="1" x14ac:dyDescent="0.3">
      <c r="B56" s="63"/>
      <c r="C56" s="447" t="s">
        <v>94</v>
      </c>
      <c r="D56" s="448"/>
      <c r="F56" s="241">
        <v>0</v>
      </c>
      <c r="H56" s="7" t="s">
        <v>4</v>
      </c>
      <c r="J56" s="253">
        <v>0</v>
      </c>
      <c r="K56" s="9">
        <f>F56*J56</f>
        <v>0</v>
      </c>
      <c r="L56" s="20">
        <f>K56*$K$6</f>
        <v>0</v>
      </c>
      <c r="M56" s="65"/>
      <c r="O56" s="63"/>
      <c r="P56" s="244">
        <v>0</v>
      </c>
      <c r="Q56" s="244">
        <v>0</v>
      </c>
      <c r="R56" s="244">
        <v>0</v>
      </c>
      <c r="S56" s="244">
        <v>0</v>
      </c>
      <c r="T56" s="244">
        <v>0</v>
      </c>
      <c r="U56" s="244">
        <v>0</v>
      </c>
      <c r="V56" s="244">
        <v>0</v>
      </c>
      <c r="W56" s="244">
        <v>0</v>
      </c>
      <c r="X56" s="244">
        <v>0</v>
      </c>
      <c r="Y56" s="244">
        <v>0</v>
      </c>
      <c r="Z56" s="244">
        <v>0</v>
      </c>
      <c r="AA56" s="244">
        <v>0</v>
      </c>
      <c r="AB56" s="18"/>
      <c r="AC56" s="52">
        <f>SUM(P56:AA56)</f>
        <v>0</v>
      </c>
    </row>
    <row r="57" spans="2:29" ht="15" customHeight="1" x14ac:dyDescent="0.3">
      <c r="B57" s="63"/>
      <c r="C57" s="447" t="s">
        <v>94</v>
      </c>
      <c r="D57" s="448"/>
      <c r="F57" s="241">
        <v>0</v>
      </c>
      <c r="H57" s="7" t="s">
        <v>4</v>
      </c>
      <c r="J57" s="253">
        <v>0</v>
      </c>
      <c r="K57" s="9">
        <f>F57*J57</f>
        <v>0</v>
      </c>
      <c r="L57" s="20">
        <f>K57*$K$6</f>
        <v>0</v>
      </c>
      <c r="M57" s="65"/>
      <c r="O57" s="63"/>
      <c r="P57" s="244">
        <v>0</v>
      </c>
      <c r="Q57" s="244">
        <v>0</v>
      </c>
      <c r="R57" s="244">
        <v>0</v>
      </c>
      <c r="S57" s="244">
        <v>0</v>
      </c>
      <c r="T57" s="244">
        <v>0</v>
      </c>
      <c r="U57" s="244">
        <v>0</v>
      </c>
      <c r="V57" s="244">
        <v>0</v>
      </c>
      <c r="W57" s="244">
        <v>0</v>
      </c>
      <c r="X57" s="244">
        <v>0</v>
      </c>
      <c r="Y57" s="244">
        <v>0</v>
      </c>
      <c r="Z57" s="244">
        <v>0</v>
      </c>
      <c r="AA57" s="244">
        <v>0</v>
      </c>
      <c r="AB57" s="18"/>
      <c r="AC57" s="52">
        <f>SUM(P57:AA57)</f>
        <v>0</v>
      </c>
    </row>
    <row r="58" spans="2:29" ht="15" customHeight="1" x14ac:dyDescent="0.3">
      <c r="B58" s="63"/>
      <c r="C58" s="447" t="s">
        <v>94</v>
      </c>
      <c r="D58" s="448"/>
      <c r="F58" s="241">
        <v>0</v>
      </c>
      <c r="H58" s="7" t="s">
        <v>4</v>
      </c>
      <c r="J58" s="253">
        <v>0</v>
      </c>
      <c r="K58" s="9">
        <f>F58*J58</f>
        <v>0</v>
      </c>
      <c r="L58" s="20">
        <f>K58*$K$6</f>
        <v>0</v>
      </c>
      <c r="M58" s="65"/>
      <c r="O58" s="63"/>
      <c r="P58" s="244">
        <v>0</v>
      </c>
      <c r="Q58" s="244">
        <v>0</v>
      </c>
      <c r="R58" s="244">
        <v>0</v>
      </c>
      <c r="S58" s="244">
        <v>0</v>
      </c>
      <c r="T58" s="244">
        <v>0</v>
      </c>
      <c r="U58" s="244">
        <v>0</v>
      </c>
      <c r="V58" s="244">
        <v>0</v>
      </c>
      <c r="W58" s="244">
        <v>0</v>
      </c>
      <c r="X58" s="244">
        <v>0</v>
      </c>
      <c r="Y58" s="244">
        <v>0</v>
      </c>
      <c r="Z58" s="244">
        <v>0</v>
      </c>
      <c r="AA58" s="244">
        <v>0</v>
      </c>
      <c r="AB58" s="18"/>
      <c r="AC58" s="52">
        <f>SUM(P58:AA58)</f>
        <v>0</v>
      </c>
    </row>
    <row r="59" spans="2:29" ht="5.0999999999999996" customHeight="1" thickBot="1" x14ac:dyDescent="0.35">
      <c r="B59" s="63"/>
      <c r="C59" s="10"/>
      <c r="D59" s="10"/>
      <c r="E59" s="10"/>
      <c r="F59" s="10"/>
      <c r="G59" s="10"/>
      <c r="H59" s="10"/>
      <c r="I59" s="10"/>
      <c r="J59" s="10"/>
      <c r="K59" s="10"/>
      <c r="L59" s="10"/>
      <c r="M59" s="65"/>
      <c r="O59" s="66"/>
      <c r="P59" s="6"/>
      <c r="Q59" s="6"/>
      <c r="R59" s="6"/>
      <c r="S59" s="6"/>
      <c r="T59" s="6"/>
      <c r="U59" s="6"/>
      <c r="V59" s="6"/>
      <c r="W59" s="6"/>
      <c r="X59" s="6"/>
      <c r="Y59" s="6"/>
      <c r="Z59" s="6"/>
      <c r="AA59" s="6"/>
      <c r="AB59" s="67"/>
    </row>
    <row r="60" spans="2:29" ht="15" customHeight="1" thickTop="1" thickBot="1" x14ac:dyDescent="0.35">
      <c r="B60" s="66"/>
      <c r="C60" s="6" t="s">
        <v>75</v>
      </c>
      <c r="D60" s="6"/>
      <c r="E60" s="6"/>
      <c r="F60" s="6"/>
      <c r="G60" s="6"/>
      <c r="H60" s="6"/>
      <c r="I60" s="6"/>
      <c r="J60" s="6"/>
      <c r="K60" s="72">
        <f>SUM(K54:K59)</f>
        <v>0</v>
      </c>
      <c r="L60" s="129">
        <f>SUM(L54:L59)</f>
        <v>0</v>
      </c>
      <c r="M60" s="67"/>
    </row>
    <row r="62" spans="2:29" ht="15" customHeight="1" thickBot="1" x14ac:dyDescent="0.35">
      <c r="C62" s="2" t="s">
        <v>46</v>
      </c>
      <c r="D62" s="5"/>
    </row>
    <row r="63" spans="2:29" ht="15" customHeight="1" x14ac:dyDescent="0.3">
      <c r="B63" s="58"/>
      <c r="C63" s="59"/>
      <c r="D63" s="59"/>
      <c r="E63" s="59"/>
      <c r="F63" s="59"/>
      <c r="G63" s="59"/>
      <c r="H63" s="59"/>
      <c r="I63" s="59"/>
      <c r="J63" s="60"/>
      <c r="K63" s="60" t="s">
        <v>64</v>
      </c>
      <c r="L63" s="60" t="s">
        <v>430</v>
      </c>
      <c r="M63" s="62"/>
      <c r="O63" s="58"/>
      <c r="P63" s="431" t="s">
        <v>140</v>
      </c>
      <c r="Q63" s="431"/>
      <c r="R63" s="431"/>
      <c r="S63" s="431"/>
      <c r="T63" s="431"/>
      <c r="U63" s="431"/>
      <c r="V63" s="431"/>
      <c r="W63" s="431"/>
      <c r="X63" s="431"/>
      <c r="Y63" s="431"/>
      <c r="Z63" s="431"/>
      <c r="AA63" s="431"/>
      <c r="AB63" s="78"/>
    </row>
    <row r="64" spans="2:29" ht="15" customHeight="1" x14ac:dyDescent="0.3">
      <c r="B64" s="63"/>
      <c r="C64" s="433"/>
      <c r="D64" s="433"/>
      <c r="E64" s="11"/>
      <c r="F64" s="11"/>
      <c r="G64" s="11"/>
      <c r="H64" s="11"/>
      <c r="I64" s="11"/>
      <c r="J64" s="64"/>
      <c r="K64" s="64" t="s">
        <v>60</v>
      </c>
      <c r="L64" s="64" t="s">
        <v>431</v>
      </c>
      <c r="M64" s="65"/>
      <c r="O64" s="63"/>
      <c r="P64" s="79" t="s">
        <v>101</v>
      </c>
      <c r="Q64" s="79" t="s">
        <v>102</v>
      </c>
      <c r="R64" s="79" t="s">
        <v>103</v>
      </c>
      <c r="S64" s="79" t="s">
        <v>104</v>
      </c>
      <c r="T64" s="79" t="s">
        <v>105</v>
      </c>
      <c r="U64" s="79" t="s">
        <v>106</v>
      </c>
      <c r="V64" s="79" t="s">
        <v>107</v>
      </c>
      <c r="W64" s="79" t="s">
        <v>108</v>
      </c>
      <c r="X64" s="79" t="s">
        <v>109</v>
      </c>
      <c r="Y64" s="79" t="s">
        <v>110</v>
      </c>
      <c r="Z64" s="79" t="s">
        <v>111</v>
      </c>
      <c r="AA64" s="79" t="s">
        <v>112</v>
      </c>
      <c r="AB64" s="80"/>
    </row>
    <row r="65" spans="2:29" ht="5.0999999999999996" customHeight="1" x14ac:dyDescent="0.3">
      <c r="B65" s="63"/>
      <c r="J65" s="71"/>
      <c r="K65" s="71"/>
      <c r="M65" s="65"/>
      <c r="O65" s="63"/>
      <c r="AB65" s="80"/>
    </row>
    <row r="66" spans="2:29" ht="15" customHeight="1" x14ac:dyDescent="0.3">
      <c r="B66" s="63"/>
      <c r="C66" s="432" t="s">
        <v>302</v>
      </c>
      <c r="D66" s="432"/>
      <c r="E66" s="432"/>
      <c r="F66" s="432"/>
      <c r="J66" s="453" t="s">
        <v>130</v>
      </c>
      <c r="K66" s="454"/>
      <c r="L66" s="20"/>
      <c r="M66" s="65"/>
      <c r="O66" s="63"/>
      <c r="AB66" s="80"/>
    </row>
    <row r="67" spans="2:29" ht="5.0999999999999996" customHeight="1" x14ac:dyDescent="0.3">
      <c r="B67" s="63"/>
      <c r="J67" s="71"/>
      <c r="K67" s="71"/>
      <c r="L67" s="71"/>
      <c r="M67" s="65"/>
      <c r="O67" s="63"/>
      <c r="AB67" s="80"/>
    </row>
    <row r="68" spans="2:29" ht="15" customHeight="1" x14ac:dyDescent="0.3">
      <c r="B68" s="63"/>
      <c r="C68" s="4" t="s">
        <v>303</v>
      </c>
      <c r="J68" s="453" t="s">
        <v>119</v>
      </c>
      <c r="K68" s="454"/>
      <c r="L68" s="116"/>
      <c r="M68" s="65"/>
      <c r="O68" s="63"/>
      <c r="AB68" s="80"/>
    </row>
    <row r="69" spans="2:29" ht="5.0999999999999996" customHeight="1" x14ac:dyDescent="0.3">
      <c r="B69" s="63"/>
      <c r="J69" s="71"/>
      <c r="K69" s="71"/>
      <c r="L69" s="71"/>
      <c r="M69" s="65"/>
      <c r="O69" s="63"/>
      <c r="AB69" s="80"/>
    </row>
    <row r="70" spans="2:29" ht="15" customHeight="1" x14ac:dyDescent="0.3">
      <c r="B70" s="63"/>
      <c r="C70" s="4" t="s">
        <v>72</v>
      </c>
      <c r="K70" s="9">
        <f>IF(L71&gt;0,L71/$K$6,0)</f>
        <v>0</v>
      </c>
      <c r="L70" s="243">
        <v>0</v>
      </c>
      <c r="M70" s="65"/>
      <c r="O70" s="63"/>
      <c r="P70" s="244">
        <v>0</v>
      </c>
      <c r="Q70" s="244">
        <v>0</v>
      </c>
      <c r="R70" s="244">
        <v>0</v>
      </c>
      <c r="S70" s="244">
        <v>0</v>
      </c>
      <c r="T70" s="244">
        <v>0</v>
      </c>
      <c r="U70" s="244">
        <v>0</v>
      </c>
      <c r="V70" s="244">
        <v>0</v>
      </c>
      <c r="W70" s="244">
        <v>0</v>
      </c>
      <c r="X70" s="244">
        <v>0</v>
      </c>
      <c r="Y70" s="244">
        <v>0</v>
      </c>
      <c r="Z70" s="244">
        <v>0</v>
      </c>
      <c r="AA70" s="244">
        <v>0</v>
      </c>
      <c r="AB70" s="18"/>
      <c r="AC70" s="52">
        <f>SUM(P70:AA70)</f>
        <v>0</v>
      </c>
    </row>
    <row r="71" spans="2:29" ht="15" customHeight="1" x14ac:dyDescent="0.3">
      <c r="B71" s="63"/>
      <c r="C71" s="4" t="s">
        <v>432</v>
      </c>
      <c r="K71" s="9">
        <f>IF(L72&gt;0,L72/$K$6,0)</f>
        <v>0</v>
      </c>
      <c r="L71" s="243">
        <v>0</v>
      </c>
      <c r="M71" s="65"/>
      <c r="O71" s="63"/>
      <c r="P71" s="244">
        <v>0</v>
      </c>
      <c r="Q71" s="244">
        <v>0</v>
      </c>
      <c r="R71" s="244">
        <v>0</v>
      </c>
      <c r="S71" s="244">
        <v>0</v>
      </c>
      <c r="T71" s="244">
        <v>0</v>
      </c>
      <c r="U71" s="244">
        <v>0</v>
      </c>
      <c r="V71" s="244">
        <v>0</v>
      </c>
      <c r="W71" s="244">
        <v>0</v>
      </c>
      <c r="X71" s="244">
        <v>0</v>
      </c>
      <c r="Y71" s="244">
        <v>0</v>
      </c>
      <c r="Z71" s="244">
        <v>0</v>
      </c>
      <c r="AA71" s="244">
        <v>0</v>
      </c>
      <c r="AB71" s="18"/>
      <c r="AC71" s="52">
        <f>SUM(P71:AA71)</f>
        <v>0</v>
      </c>
    </row>
    <row r="72" spans="2:29" ht="15" customHeight="1" x14ac:dyDescent="0.3">
      <c r="B72" s="63"/>
      <c r="C72" s="4" t="s">
        <v>73</v>
      </c>
      <c r="K72" s="9">
        <f>IF(L73&gt;0,L73/$K$6,0)</f>
        <v>0</v>
      </c>
      <c r="L72" s="243">
        <v>0</v>
      </c>
      <c r="M72" s="65"/>
      <c r="O72" s="63"/>
      <c r="P72" s="244">
        <v>0</v>
      </c>
      <c r="Q72" s="244">
        <v>0</v>
      </c>
      <c r="R72" s="244">
        <v>0</v>
      </c>
      <c r="S72" s="244">
        <v>0</v>
      </c>
      <c r="T72" s="244">
        <v>0</v>
      </c>
      <c r="U72" s="244">
        <v>0</v>
      </c>
      <c r="V72" s="244">
        <v>0</v>
      </c>
      <c r="W72" s="244">
        <v>0</v>
      </c>
      <c r="X72" s="244">
        <v>0</v>
      </c>
      <c r="Y72" s="244">
        <v>0</v>
      </c>
      <c r="Z72" s="244">
        <v>0</v>
      </c>
      <c r="AA72" s="244">
        <v>0</v>
      </c>
      <c r="AB72" s="18"/>
      <c r="AC72" s="52">
        <f>SUM(P72:AA72)</f>
        <v>0</v>
      </c>
    </row>
    <row r="73" spans="2:29" ht="15" customHeight="1" x14ac:dyDescent="0.3">
      <c r="B73" s="63"/>
      <c r="C73" s="4" t="s">
        <v>47</v>
      </c>
      <c r="K73" s="9">
        <f>IF(L74&gt;0,L74/$K$6,0)</f>
        <v>0</v>
      </c>
      <c r="L73" s="243">
        <v>0</v>
      </c>
      <c r="M73" s="65"/>
      <c r="O73" s="63"/>
      <c r="P73" s="244">
        <v>0</v>
      </c>
      <c r="Q73" s="244">
        <v>0</v>
      </c>
      <c r="R73" s="244">
        <v>0</v>
      </c>
      <c r="S73" s="244">
        <v>0</v>
      </c>
      <c r="T73" s="244">
        <v>0</v>
      </c>
      <c r="U73" s="244">
        <v>0</v>
      </c>
      <c r="V73" s="244">
        <v>0</v>
      </c>
      <c r="W73" s="244">
        <v>0</v>
      </c>
      <c r="X73" s="244">
        <v>0</v>
      </c>
      <c r="Y73" s="244">
        <v>0</v>
      </c>
      <c r="Z73" s="244">
        <v>0</v>
      </c>
      <c r="AA73" s="244">
        <v>0</v>
      </c>
      <c r="AB73" s="18"/>
      <c r="AC73" s="52">
        <f>SUM(P73:AA73)</f>
        <v>0</v>
      </c>
    </row>
    <row r="74" spans="2:29" ht="5.0999999999999996" customHeight="1" thickBot="1" x14ac:dyDescent="0.35">
      <c r="B74" s="63"/>
      <c r="C74" s="10"/>
      <c r="D74" s="10"/>
      <c r="E74" s="10"/>
      <c r="F74" s="10"/>
      <c r="G74" s="10"/>
      <c r="H74" s="10"/>
      <c r="I74" s="10"/>
      <c r="J74" s="10"/>
      <c r="K74" s="10"/>
      <c r="L74" s="10"/>
      <c r="M74" s="65"/>
      <c r="O74" s="63"/>
      <c r="P74" s="23"/>
      <c r="Q74" s="23"/>
      <c r="R74" s="23"/>
      <c r="S74" s="23"/>
      <c r="T74" s="23"/>
      <c r="U74" s="23"/>
      <c r="V74" s="23"/>
      <c r="W74" s="23"/>
      <c r="X74" s="23"/>
      <c r="Y74" s="23"/>
      <c r="Z74" s="23"/>
      <c r="AA74" s="23"/>
      <c r="AB74" s="65"/>
    </row>
    <row r="75" spans="2:29" ht="15" customHeight="1" thickTop="1" x14ac:dyDescent="0.3">
      <c r="B75" s="63"/>
      <c r="C75" s="4" t="s">
        <v>75</v>
      </c>
      <c r="K75" s="8">
        <f>SUM(K70:K74)</f>
        <v>0</v>
      </c>
      <c r="L75" s="87">
        <f>SUM(L70:L74)</f>
        <v>0</v>
      </c>
      <c r="M75" s="65"/>
      <c r="O75" s="63"/>
      <c r="P75" s="23"/>
      <c r="Q75" s="23"/>
      <c r="R75" s="23"/>
      <c r="S75" s="23"/>
      <c r="T75" s="23"/>
      <c r="U75" s="23"/>
      <c r="V75" s="23"/>
      <c r="W75" s="23"/>
      <c r="X75" s="23"/>
      <c r="Y75" s="23"/>
      <c r="Z75" s="23"/>
      <c r="AA75" s="23"/>
      <c r="AB75" s="65"/>
    </row>
    <row r="76" spans="2:29" ht="15" customHeight="1" x14ac:dyDescent="0.3">
      <c r="B76" s="63"/>
      <c r="M76" s="65"/>
      <c r="O76" s="63"/>
      <c r="P76" s="23"/>
      <c r="Q76" s="23"/>
      <c r="R76" s="23"/>
      <c r="S76" s="23"/>
      <c r="T76" s="23"/>
      <c r="U76" s="23"/>
      <c r="V76" s="23"/>
      <c r="W76" s="23"/>
      <c r="X76" s="23"/>
      <c r="Y76" s="23"/>
      <c r="Z76" s="23"/>
      <c r="AA76" s="23"/>
      <c r="AB76" s="65"/>
    </row>
    <row r="77" spans="2:29" ht="15" customHeight="1" x14ac:dyDescent="0.3">
      <c r="B77" s="63"/>
      <c r="C77" s="5"/>
      <c r="D77" s="5"/>
      <c r="F77" s="7" t="s">
        <v>116</v>
      </c>
      <c r="H77" s="7" t="s">
        <v>69</v>
      </c>
      <c r="J77" s="7"/>
      <c r="K77" s="83" t="s">
        <v>64</v>
      </c>
      <c r="L77" s="83" t="s">
        <v>430</v>
      </c>
      <c r="M77" s="65"/>
      <c r="O77" s="63"/>
      <c r="P77" s="23"/>
      <c r="Q77" s="23"/>
      <c r="R77" s="23"/>
      <c r="S77" s="23"/>
      <c r="T77" s="23"/>
      <c r="U77" s="23"/>
      <c r="V77" s="23"/>
      <c r="W77" s="23"/>
      <c r="X77" s="23"/>
      <c r="Y77" s="23"/>
      <c r="Z77" s="23"/>
      <c r="AA77" s="23"/>
      <c r="AB77" s="65"/>
    </row>
    <row r="78" spans="2:29" ht="15" customHeight="1" x14ac:dyDescent="0.3">
      <c r="B78" s="63"/>
      <c r="C78" s="11"/>
      <c r="D78" s="11"/>
      <c r="E78" s="11"/>
      <c r="F78" s="79" t="s">
        <v>71</v>
      </c>
      <c r="G78" s="11"/>
      <c r="H78" s="79" t="s">
        <v>70</v>
      </c>
      <c r="I78" s="11"/>
      <c r="J78" s="79"/>
      <c r="K78" s="64" t="s">
        <v>60</v>
      </c>
      <c r="L78" s="64" t="s">
        <v>431</v>
      </c>
      <c r="M78" s="65"/>
      <c r="O78" s="63"/>
      <c r="P78" s="23"/>
      <c r="Q78" s="23"/>
      <c r="R78" s="23"/>
      <c r="S78" s="23"/>
      <c r="T78" s="23"/>
      <c r="U78" s="23"/>
      <c r="V78" s="23"/>
      <c r="W78" s="23"/>
      <c r="X78" s="23"/>
      <c r="Y78" s="23"/>
      <c r="Z78" s="23"/>
      <c r="AA78" s="23"/>
      <c r="AB78" s="65"/>
    </row>
    <row r="79" spans="2:29" ht="5.0999999999999996" customHeight="1" x14ac:dyDescent="0.3">
      <c r="B79" s="63"/>
      <c r="F79" s="70"/>
      <c r="H79" s="70"/>
      <c r="J79" s="70"/>
      <c r="K79" s="71"/>
      <c r="M79" s="65"/>
      <c r="O79" s="63"/>
      <c r="P79" s="23"/>
      <c r="Q79" s="23"/>
      <c r="R79" s="23"/>
      <c r="S79" s="23"/>
      <c r="T79" s="23"/>
      <c r="U79" s="23"/>
      <c r="V79" s="23"/>
      <c r="W79" s="23"/>
      <c r="X79" s="23"/>
      <c r="Y79" s="23"/>
      <c r="Z79" s="23"/>
      <c r="AA79" s="23"/>
      <c r="AB79" s="65"/>
    </row>
    <row r="80" spans="2:29" ht="15" customHeight="1" x14ac:dyDescent="0.3">
      <c r="B80" s="63"/>
      <c r="C80" s="432" t="s">
        <v>78</v>
      </c>
      <c r="D80" s="432"/>
      <c r="F80" s="241">
        <v>0</v>
      </c>
      <c r="H80" s="253">
        <v>0</v>
      </c>
      <c r="J80" s="8"/>
      <c r="K80" s="9">
        <f>IF(L81&gt;0,L81/$K$6,0)</f>
        <v>0</v>
      </c>
      <c r="L80" s="20">
        <f>F80*H80</f>
        <v>0</v>
      </c>
      <c r="M80" s="65"/>
      <c r="O80" s="63"/>
      <c r="P80" s="244">
        <v>0</v>
      </c>
      <c r="Q80" s="244">
        <v>0</v>
      </c>
      <c r="R80" s="244">
        <v>0</v>
      </c>
      <c r="S80" s="244">
        <v>0</v>
      </c>
      <c r="T80" s="244">
        <v>0</v>
      </c>
      <c r="U80" s="244">
        <v>0</v>
      </c>
      <c r="V80" s="244">
        <v>0</v>
      </c>
      <c r="W80" s="244">
        <v>0</v>
      </c>
      <c r="X80" s="244">
        <v>0</v>
      </c>
      <c r="Y80" s="244">
        <v>0</v>
      </c>
      <c r="Z80" s="244">
        <v>0</v>
      </c>
      <c r="AA80" s="244">
        <v>0</v>
      </c>
      <c r="AB80" s="18"/>
      <c r="AC80" s="52">
        <f>SUM(P80:AA80)</f>
        <v>0</v>
      </c>
    </row>
    <row r="81" spans="2:29" ht="5.0999999999999996" customHeight="1" thickBot="1" x14ac:dyDescent="0.35">
      <c r="B81" s="66"/>
      <c r="C81" s="6"/>
      <c r="D81" s="6"/>
      <c r="E81" s="6"/>
      <c r="F81" s="6"/>
      <c r="G81" s="6"/>
      <c r="H81" s="6"/>
      <c r="I81" s="6"/>
      <c r="J81" s="6"/>
      <c r="K81" s="6"/>
      <c r="L81" s="6"/>
      <c r="M81" s="67"/>
      <c r="O81" s="66"/>
      <c r="P81" s="6"/>
      <c r="Q81" s="6"/>
      <c r="R81" s="6"/>
      <c r="S81" s="6"/>
      <c r="T81" s="6"/>
      <c r="U81" s="6"/>
      <c r="V81" s="6"/>
      <c r="W81" s="6"/>
      <c r="X81" s="6"/>
      <c r="Y81" s="6"/>
      <c r="Z81" s="6"/>
      <c r="AA81" s="6"/>
      <c r="AB81" s="67"/>
    </row>
    <row r="83" spans="2:29" ht="15" customHeight="1" thickBot="1" x14ac:dyDescent="0.35">
      <c r="C83" s="2" t="s">
        <v>48</v>
      </c>
      <c r="D83" s="5"/>
    </row>
    <row r="84" spans="2:29" ht="15" customHeight="1" x14ac:dyDescent="0.3">
      <c r="B84" s="58"/>
      <c r="C84" s="59"/>
      <c r="D84" s="59"/>
      <c r="E84" s="59"/>
      <c r="F84" s="60" t="s">
        <v>59</v>
      </c>
      <c r="G84" s="59"/>
      <c r="H84" s="60"/>
      <c r="I84" s="59"/>
      <c r="J84" s="60" t="s">
        <v>62</v>
      </c>
      <c r="K84" s="60" t="s">
        <v>64</v>
      </c>
      <c r="L84" s="60" t="s">
        <v>430</v>
      </c>
      <c r="M84" s="62"/>
      <c r="O84" s="58"/>
      <c r="P84" s="431" t="s">
        <v>140</v>
      </c>
      <c r="Q84" s="431"/>
      <c r="R84" s="431"/>
      <c r="S84" s="431"/>
      <c r="T84" s="431"/>
      <c r="U84" s="431"/>
      <c r="V84" s="431"/>
      <c r="W84" s="431"/>
      <c r="X84" s="431"/>
      <c r="Y84" s="431"/>
      <c r="Z84" s="431"/>
      <c r="AA84" s="431"/>
      <c r="AB84" s="78"/>
    </row>
    <row r="85" spans="2:29" ht="15" customHeight="1" x14ac:dyDescent="0.3">
      <c r="B85" s="63"/>
      <c r="C85" s="11"/>
      <c r="D85" s="11"/>
      <c r="E85" s="11"/>
      <c r="F85" s="64" t="s">
        <v>60</v>
      </c>
      <c r="G85" s="11"/>
      <c r="H85" s="79" t="s">
        <v>61</v>
      </c>
      <c r="I85" s="11"/>
      <c r="J85" s="64" t="s">
        <v>63</v>
      </c>
      <c r="K85" s="64" t="s">
        <v>60</v>
      </c>
      <c r="L85" s="64" t="s">
        <v>431</v>
      </c>
      <c r="M85" s="65"/>
      <c r="O85" s="63"/>
      <c r="P85" s="79" t="s">
        <v>101</v>
      </c>
      <c r="Q85" s="79" t="s">
        <v>102</v>
      </c>
      <c r="R85" s="79" t="s">
        <v>103</v>
      </c>
      <c r="S85" s="79" t="s">
        <v>104</v>
      </c>
      <c r="T85" s="79" t="s">
        <v>105</v>
      </c>
      <c r="U85" s="79" t="s">
        <v>106</v>
      </c>
      <c r="V85" s="79" t="s">
        <v>107</v>
      </c>
      <c r="W85" s="79" t="s">
        <v>108</v>
      </c>
      <c r="X85" s="79" t="s">
        <v>109</v>
      </c>
      <c r="Y85" s="79" t="s">
        <v>110</v>
      </c>
      <c r="Z85" s="79" t="s">
        <v>111</v>
      </c>
      <c r="AA85" s="79" t="s">
        <v>112</v>
      </c>
      <c r="AB85" s="80"/>
    </row>
    <row r="86" spans="2:29" ht="5.0999999999999996" customHeight="1" x14ac:dyDescent="0.3">
      <c r="B86" s="63"/>
      <c r="F86" s="71"/>
      <c r="H86" s="70"/>
      <c r="J86" s="71"/>
      <c r="K86" s="71"/>
      <c r="M86" s="65"/>
      <c r="O86" s="63"/>
      <c r="AB86" s="80"/>
    </row>
    <row r="87" spans="2:29" ht="15" customHeight="1" x14ac:dyDescent="0.3">
      <c r="B87" s="63"/>
      <c r="C87" s="435" t="s">
        <v>313</v>
      </c>
      <c r="D87" s="436"/>
      <c r="F87" s="71"/>
      <c r="H87" s="70"/>
      <c r="J87" s="71"/>
      <c r="K87" s="71"/>
      <c r="L87" s="20"/>
      <c r="M87" s="65"/>
      <c r="O87" s="63"/>
      <c r="P87" s="23"/>
      <c r="Q87" s="23"/>
      <c r="R87" s="23"/>
      <c r="S87" s="23"/>
      <c r="T87" s="23"/>
      <c r="U87" s="23"/>
      <c r="V87" s="23"/>
      <c r="W87" s="23"/>
      <c r="X87" s="23"/>
      <c r="Y87" s="23"/>
      <c r="Z87" s="23"/>
      <c r="AA87" s="23"/>
      <c r="AB87" s="80"/>
    </row>
    <row r="88" spans="2:29" ht="15" customHeight="1" x14ac:dyDescent="0.3">
      <c r="B88" s="63"/>
      <c r="C88" s="434" t="s">
        <v>48</v>
      </c>
      <c r="D88" s="434"/>
      <c r="F88" s="241">
        <v>1</v>
      </c>
      <c r="H88" s="258" t="s">
        <v>421</v>
      </c>
      <c r="J88" s="253">
        <v>0</v>
      </c>
      <c r="K88" s="109">
        <f>F88*J88</f>
        <v>0</v>
      </c>
      <c r="L88" s="20">
        <f>K88*$K$6</f>
        <v>0</v>
      </c>
      <c r="M88" s="65"/>
      <c r="O88" s="63"/>
      <c r="P88" s="244">
        <v>0</v>
      </c>
      <c r="Q88" s="244">
        <v>0</v>
      </c>
      <c r="R88" s="244">
        <v>0</v>
      </c>
      <c r="S88" s="244">
        <v>0</v>
      </c>
      <c r="T88" s="244">
        <v>0</v>
      </c>
      <c r="U88" s="244">
        <v>0</v>
      </c>
      <c r="V88" s="244">
        <v>0</v>
      </c>
      <c r="W88" s="244">
        <v>0</v>
      </c>
      <c r="X88" s="244">
        <v>0</v>
      </c>
      <c r="Y88" s="244">
        <v>0</v>
      </c>
      <c r="Z88" s="244">
        <v>0</v>
      </c>
      <c r="AA88" s="244">
        <v>0</v>
      </c>
      <c r="AB88" s="18"/>
      <c r="AC88" s="52">
        <f>SUM(P88:AA88)</f>
        <v>0</v>
      </c>
    </row>
    <row r="89" spans="2:29" ht="15" customHeight="1" x14ac:dyDescent="0.3">
      <c r="B89" s="63"/>
      <c r="C89" s="259"/>
      <c r="D89" s="260" t="s">
        <v>93</v>
      </c>
      <c r="F89" s="241">
        <v>1</v>
      </c>
      <c r="H89" s="7" t="s">
        <v>4</v>
      </c>
      <c r="J89" s="253">
        <v>0</v>
      </c>
      <c r="K89" s="109">
        <f>F89*J89</f>
        <v>0</v>
      </c>
      <c r="L89" s="20">
        <f>K89*$K$6</f>
        <v>0</v>
      </c>
      <c r="M89" s="65"/>
      <c r="O89" s="63"/>
      <c r="P89" s="244">
        <v>0</v>
      </c>
      <c r="Q89" s="244">
        <v>0</v>
      </c>
      <c r="R89" s="244">
        <v>0</v>
      </c>
      <c r="S89" s="244">
        <v>0</v>
      </c>
      <c r="T89" s="244">
        <v>0</v>
      </c>
      <c r="U89" s="244">
        <v>0</v>
      </c>
      <c r="V89" s="244">
        <v>0</v>
      </c>
      <c r="W89" s="244">
        <v>0</v>
      </c>
      <c r="X89" s="244">
        <v>0</v>
      </c>
      <c r="Y89" s="244">
        <v>0</v>
      </c>
      <c r="Z89" s="244">
        <v>0</v>
      </c>
      <c r="AA89" s="244">
        <v>0</v>
      </c>
      <c r="AB89" s="18"/>
      <c r="AC89" s="52">
        <f>SUM(P89:AA89)</f>
        <v>0</v>
      </c>
    </row>
    <row r="90" spans="2:29" ht="15" customHeight="1" x14ac:dyDescent="0.3">
      <c r="B90" s="63"/>
      <c r="C90" s="435" t="s">
        <v>313</v>
      </c>
      <c r="D90" s="436"/>
      <c r="F90" s="71"/>
      <c r="H90" s="70"/>
      <c r="J90" s="71"/>
      <c r="K90" s="110"/>
      <c r="L90" s="110"/>
      <c r="M90" s="65"/>
      <c r="O90" s="63"/>
      <c r="P90" s="23"/>
      <c r="Q90" s="23"/>
      <c r="R90" s="23"/>
      <c r="S90" s="23"/>
      <c r="T90" s="23"/>
      <c r="U90" s="23"/>
      <c r="V90" s="23"/>
      <c r="W90" s="23"/>
      <c r="X90" s="23"/>
      <c r="Y90" s="23"/>
      <c r="Z90" s="23"/>
      <c r="AA90" s="23"/>
      <c r="AB90" s="18"/>
      <c r="AC90" s="52"/>
    </row>
    <row r="91" spans="2:29" ht="15" customHeight="1" x14ac:dyDescent="0.3">
      <c r="B91" s="63"/>
      <c r="C91" s="434" t="s">
        <v>48</v>
      </c>
      <c r="D91" s="434"/>
      <c r="F91" s="241">
        <v>1</v>
      </c>
      <c r="H91" s="258" t="s">
        <v>421</v>
      </c>
      <c r="J91" s="253">
        <v>0</v>
      </c>
      <c r="K91" s="109">
        <f>F91*J91</f>
        <v>0</v>
      </c>
      <c r="L91" s="20">
        <f>K91*$K$6</f>
        <v>0</v>
      </c>
      <c r="M91" s="65"/>
      <c r="O91" s="63"/>
      <c r="P91" s="244">
        <v>0</v>
      </c>
      <c r="Q91" s="244">
        <v>0</v>
      </c>
      <c r="R91" s="244">
        <v>0</v>
      </c>
      <c r="S91" s="244">
        <v>0</v>
      </c>
      <c r="T91" s="244">
        <v>0</v>
      </c>
      <c r="U91" s="244">
        <v>0</v>
      </c>
      <c r="V91" s="244">
        <v>0</v>
      </c>
      <c r="W91" s="244">
        <v>0</v>
      </c>
      <c r="X91" s="244">
        <v>0</v>
      </c>
      <c r="Y91" s="244">
        <v>0</v>
      </c>
      <c r="Z91" s="244">
        <v>0</v>
      </c>
      <c r="AA91" s="244">
        <v>0</v>
      </c>
      <c r="AB91" s="18"/>
      <c r="AC91" s="52">
        <f>SUM(P91:AA91)</f>
        <v>0</v>
      </c>
    </row>
    <row r="92" spans="2:29" ht="15" customHeight="1" x14ac:dyDescent="0.3">
      <c r="B92" s="63"/>
      <c r="C92" s="259"/>
      <c r="D92" s="260" t="s">
        <v>93</v>
      </c>
      <c r="F92" s="241">
        <v>1</v>
      </c>
      <c r="H92" s="7" t="s">
        <v>4</v>
      </c>
      <c r="J92" s="253">
        <v>0</v>
      </c>
      <c r="K92" s="109">
        <f>F92*J92</f>
        <v>0</v>
      </c>
      <c r="L92" s="20">
        <f>K92*$K$6</f>
        <v>0</v>
      </c>
      <c r="M92" s="65"/>
      <c r="O92" s="63"/>
      <c r="P92" s="244">
        <v>0</v>
      </c>
      <c r="Q92" s="244">
        <v>0</v>
      </c>
      <c r="R92" s="244">
        <v>0</v>
      </c>
      <c r="S92" s="244">
        <v>0</v>
      </c>
      <c r="T92" s="244">
        <v>0</v>
      </c>
      <c r="U92" s="244">
        <v>0</v>
      </c>
      <c r="V92" s="244">
        <v>0</v>
      </c>
      <c r="W92" s="244">
        <v>0</v>
      </c>
      <c r="X92" s="244">
        <v>0</v>
      </c>
      <c r="Y92" s="244">
        <v>0</v>
      </c>
      <c r="Z92" s="244">
        <v>0</v>
      </c>
      <c r="AA92" s="244">
        <v>0</v>
      </c>
      <c r="AB92" s="18"/>
      <c r="AC92" s="52">
        <f>SUM(P92:AA92)</f>
        <v>0</v>
      </c>
    </row>
    <row r="93" spans="2:29" ht="15" customHeight="1" x14ac:dyDescent="0.3">
      <c r="B93" s="63"/>
      <c r="C93" s="435" t="s">
        <v>313</v>
      </c>
      <c r="D93" s="436"/>
      <c r="F93" s="71"/>
      <c r="H93" s="70"/>
      <c r="J93" s="71"/>
      <c r="K93" s="110"/>
      <c r="L93" s="110"/>
      <c r="M93" s="65"/>
      <c r="O93" s="63"/>
      <c r="P93" s="23"/>
      <c r="Q93" s="23"/>
      <c r="R93" s="23"/>
      <c r="S93" s="23"/>
      <c r="T93" s="23"/>
      <c r="U93" s="23"/>
      <c r="V93" s="23"/>
      <c r="W93" s="23"/>
      <c r="X93" s="23"/>
      <c r="Y93" s="23"/>
      <c r="Z93" s="23"/>
      <c r="AA93" s="23"/>
      <c r="AB93" s="18"/>
      <c r="AC93" s="52"/>
    </row>
    <row r="94" spans="2:29" ht="15" customHeight="1" x14ac:dyDescent="0.3">
      <c r="B94" s="63"/>
      <c r="C94" s="434" t="s">
        <v>48</v>
      </c>
      <c r="D94" s="434"/>
      <c r="F94" s="241">
        <v>1</v>
      </c>
      <c r="H94" s="258" t="s">
        <v>421</v>
      </c>
      <c r="J94" s="253">
        <v>0</v>
      </c>
      <c r="K94" s="109">
        <f>F94*J94</f>
        <v>0</v>
      </c>
      <c r="L94" s="20">
        <f>K94*$K$6</f>
        <v>0</v>
      </c>
      <c r="M94" s="65"/>
      <c r="O94" s="63"/>
      <c r="P94" s="244">
        <v>0</v>
      </c>
      <c r="Q94" s="244">
        <v>0</v>
      </c>
      <c r="R94" s="244">
        <v>0</v>
      </c>
      <c r="S94" s="244">
        <v>0</v>
      </c>
      <c r="T94" s="244">
        <v>0</v>
      </c>
      <c r="U94" s="244">
        <v>0</v>
      </c>
      <c r="V94" s="244">
        <v>0</v>
      </c>
      <c r="W94" s="244">
        <v>0</v>
      </c>
      <c r="X94" s="244">
        <v>0</v>
      </c>
      <c r="Y94" s="244">
        <v>0</v>
      </c>
      <c r="Z94" s="244">
        <v>0</v>
      </c>
      <c r="AA94" s="244">
        <v>0</v>
      </c>
      <c r="AB94" s="18"/>
      <c r="AC94" s="52">
        <f>SUM(P94:AA94)</f>
        <v>0</v>
      </c>
    </row>
    <row r="95" spans="2:29" ht="15" customHeight="1" x14ac:dyDescent="0.3">
      <c r="B95" s="63"/>
      <c r="C95" s="259"/>
      <c r="D95" s="260" t="s">
        <v>93</v>
      </c>
      <c r="F95" s="241">
        <v>1</v>
      </c>
      <c r="H95" s="7" t="s">
        <v>4</v>
      </c>
      <c r="J95" s="253">
        <v>0</v>
      </c>
      <c r="K95" s="109">
        <f>F95*J95</f>
        <v>0</v>
      </c>
      <c r="L95" s="20">
        <f>K95*$K$6</f>
        <v>0</v>
      </c>
      <c r="M95" s="65"/>
      <c r="O95" s="63"/>
      <c r="P95" s="244">
        <v>0</v>
      </c>
      <c r="Q95" s="244">
        <v>0</v>
      </c>
      <c r="R95" s="244">
        <v>0</v>
      </c>
      <c r="S95" s="244">
        <v>0</v>
      </c>
      <c r="T95" s="244">
        <v>0</v>
      </c>
      <c r="U95" s="244">
        <v>0</v>
      </c>
      <c r="V95" s="244">
        <v>0</v>
      </c>
      <c r="W95" s="244">
        <v>0</v>
      </c>
      <c r="X95" s="244">
        <v>0</v>
      </c>
      <c r="Y95" s="244">
        <v>0</v>
      </c>
      <c r="Z95" s="244">
        <v>0</v>
      </c>
      <c r="AA95" s="244">
        <v>0</v>
      </c>
      <c r="AB95" s="18"/>
      <c r="AC95" s="52">
        <f>SUM(P95:AA95)</f>
        <v>0</v>
      </c>
    </row>
    <row r="96" spans="2:29" ht="15" customHeight="1" x14ac:dyDescent="0.3">
      <c r="B96" s="63"/>
      <c r="C96" s="435" t="s">
        <v>313</v>
      </c>
      <c r="D96" s="436"/>
      <c r="F96" s="71"/>
      <c r="H96" s="70"/>
      <c r="J96" s="71"/>
      <c r="K96" s="110"/>
      <c r="L96" s="110"/>
      <c r="M96" s="65"/>
      <c r="O96" s="63"/>
      <c r="P96" s="23"/>
      <c r="Q96" s="23"/>
      <c r="R96" s="23"/>
      <c r="S96" s="23"/>
      <c r="T96" s="23"/>
      <c r="U96" s="23"/>
      <c r="V96" s="23"/>
      <c r="W96" s="23"/>
      <c r="X96" s="23"/>
      <c r="Y96" s="23"/>
      <c r="Z96" s="23"/>
      <c r="AA96" s="23"/>
      <c r="AB96" s="18"/>
      <c r="AC96" s="52"/>
    </row>
    <row r="97" spans="2:29" ht="15" customHeight="1" x14ac:dyDescent="0.3">
      <c r="B97" s="63"/>
      <c r="C97" s="434" t="s">
        <v>48</v>
      </c>
      <c r="D97" s="434"/>
      <c r="F97" s="241">
        <v>0</v>
      </c>
      <c r="H97" s="258" t="s">
        <v>421</v>
      </c>
      <c r="J97" s="253">
        <v>0</v>
      </c>
      <c r="K97" s="109">
        <f>F97*J97</f>
        <v>0</v>
      </c>
      <c r="L97" s="20">
        <f>K97*$K$6</f>
        <v>0</v>
      </c>
      <c r="M97" s="65"/>
      <c r="O97" s="63"/>
      <c r="P97" s="244">
        <v>0</v>
      </c>
      <c r="Q97" s="244">
        <v>0</v>
      </c>
      <c r="R97" s="244">
        <v>0</v>
      </c>
      <c r="S97" s="244">
        <v>0</v>
      </c>
      <c r="T97" s="244">
        <v>0</v>
      </c>
      <c r="U97" s="244">
        <v>0</v>
      </c>
      <c r="V97" s="244">
        <v>0</v>
      </c>
      <c r="W97" s="244">
        <v>0</v>
      </c>
      <c r="X97" s="244">
        <v>0</v>
      </c>
      <c r="Y97" s="244">
        <v>0</v>
      </c>
      <c r="Z97" s="244">
        <v>0</v>
      </c>
      <c r="AA97" s="244">
        <v>0</v>
      </c>
      <c r="AB97" s="18"/>
      <c r="AC97" s="52">
        <f>SUM(P97:AA97)</f>
        <v>0</v>
      </c>
    </row>
    <row r="98" spans="2:29" ht="15" customHeight="1" x14ac:dyDescent="0.3">
      <c r="B98" s="63"/>
      <c r="C98" s="259"/>
      <c r="D98" s="260" t="s">
        <v>93</v>
      </c>
      <c r="F98" s="241">
        <v>0</v>
      </c>
      <c r="H98" s="7" t="s">
        <v>4</v>
      </c>
      <c r="J98" s="253">
        <v>0</v>
      </c>
      <c r="K98" s="109">
        <f>F98*J98</f>
        <v>0</v>
      </c>
      <c r="L98" s="20">
        <f>K98*$K$6</f>
        <v>0</v>
      </c>
      <c r="M98" s="65"/>
      <c r="O98" s="63"/>
      <c r="P98" s="244">
        <v>0</v>
      </c>
      <c r="Q98" s="244">
        <v>0</v>
      </c>
      <c r="R98" s="244">
        <v>0</v>
      </c>
      <c r="S98" s="244">
        <v>0</v>
      </c>
      <c r="T98" s="244">
        <v>0</v>
      </c>
      <c r="U98" s="244">
        <v>0</v>
      </c>
      <c r="V98" s="244">
        <v>0</v>
      </c>
      <c r="W98" s="244">
        <v>0</v>
      </c>
      <c r="X98" s="244">
        <v>0</v>
      </c>
      <c r="Y98" s="244">
        <v>0</v>
      </c>
      <c r="Z98" s="244">
        <v>0</v>
      </c>
      <c r="AA98" s="244">
        <v>0</v>
      </c>
      <c r="AB98" s="18"/>
      <c r="AC98" s="52">
        <f>SUM(P98:AA98)</f>
        <v>0</v>
      </c>
    </row>
    <row r="99" spans="2:29" ht="5.0999999999999996" customHeight="1" thickBot="1" x14ac:dyDescent="0.35">
      <c r="B99" s="63"/>
      <c r="C99" s="10"/>
      <c r="D99" s="10"/>
      <c r="E99" s="10"/>
      <c r="F99" s="10"/>
      <c r="G99" s="10"/>
      <c r="H99" s="10"/>
      <c r="I99" s="10"/>
      <c r="J99" s="10"/>
      <c r="K99" s="10"/>
      <c r="L99" s="10"/>
      <c r="M99" s="65"/>
      <c r="O99" s="66"/>
      <c r="P99" s="6"/>
      <c r="Q99" s="6"/>
      <c r="R99" s="6"/>
      <c r="S99" s="6"/>
      <c r="T99" s="6"/>
      <c r="U99" s="6"/>
      <c r="V99" s="6"/>
      <c r="W99" s="6"/>
      <c r="X99" s="6"/>
      <c r="Y99" s="6"/>
      <c r="Z99" s="6"/>
      <c r="AA99" s="6"/>
      <c r="AB99" s="67"/>
    </row>
    <row r="100" spans="2:29" ht="15" customHeight="1" thickTop="1" thickBot="1" x14ac:dyDescent="0.35">
      <c r="B100" s="66"/>
      <c r="C100" s="6" t="s">
        <v>75</v>
      </c>
      <c r="D100" s="6"/>
      <c r="E100" s="6"/>
      <c r="F100" s="6"/>
      <c r="G100" s="6"/>
      <c r="H100" s="6"/>
      <c r="I100" s="6"/>
      <c r="J100" s="6"/>
      <c r="K100" s="72">
        <f>SUM(K88:K99)</f>
        <v>0</v>
      </c>
      <c r="L100" s="129">
        <f>SUM(L88:L99)</f>
        <v>0</v>
      </c>
      <c r="M100" s="67"/>
    </row>
    <row r="102" spans="2:29" ht="15" customHeight="1" thickBot="1" x14ac:dyDescent="0.35">
      <c r="C102" s="2" t="s">
        <v>52</v>
      </c>
      <c r="D102" s="5"/>
    </row>
    <row r="103" spans="2:29" ht="15" customHeight="1" x14ac:dyDescent="0.3">
      <c r="B103" s="58"/>
      <c r="C103" s="59"/>
      <c r="D103" s="59"/>
      <c r="E103" s="59"/>
      <c r="F103" s="60" t="s">
        <v>59</v>
      </c>
      <c r="G103" s="59"/>
      <c r="H103" s="60"/>
      <c r="I103" s="59"/>
      <c r="J103" s="60" t="s">
        <v>62</v>
      </c>
      <c r="K103" s="60" t="s">
        <v>64</v>
      </c>
      <c r="L103" s="60" t="s">
        <v>430</v>
      </c>
      <c r="M103" s="62"/>
      <c r="O103" s="58"/>
      <c r="P103" s="431" t="s">
        <v>140</v>
      </c>
      <c r="Q103" s="431"/>
      <c r="R103" s="431"/>
      <c r="S103" s="431"/>
      <c r="T103" s="431"/>
      <c r="U103" s="431"/>
      <c r="V103" s="431"/>
      <c r="W103" s="431"/>
      <c r="X103" s="431"/>
      <c r="Y103" s="431"/>
      <c r="Z103" s="431"/>
      <c r="AA103" s="431"/>
      <c r="AB103" s="78"/>
    </row>
    <row r="104" spans="2:29" ht="15" customHeight="1" x14ac:dyDescent="0.3">
      <c r="B104" s="63"/>
      <c r="C104" s="11"/>
      <c r="D104" s="11"/>
      <c r="E104" s="11"/>
      <c r="F104" s="64" t="s">
        <v>60</v>
      </c>
      <c r="G104" s="11"/>
      <c r="H104" s="79" t="s">
        <v>61</v>
      </c>
      <c r="I104" s="11"/>
      <c r="J104" s="64" t="s">
        <v>63</v>
      </c>
      <c r="K104" s="64" t="s">
        <v>60</v>
      </c>
      <c r="L104" s="64" t="s">
        <v>431</v>
      </c>
      <c r="M104" s="65"/>
      <c r="O104" s="63"/>
      <c r="P104" s="79" t="s">
        <v>101</v>
      </c>
      <c r="Q104" s="79" t="s">
        <v>102</v>
      </c>
      <c r="R104" s="79" t="s">
        <v>103</v>
      </c>
      <c r="S104" s="79" t="s">
        <v>104</v>
      </c>
      <c r="T104" s="79" t="s">
        <v>105</v>
      </c>
      <c r="U104" s="79" t="s">
        <v>106</v>
      </c>
      <c r="V104" s="79" t="s">
        <v>107</v>
      </c>
      <c r="W104" s="79" t="s">
        <v>108</v>
      </c>
      <c r="X104" s="79" t="s">
        <v>109</v>
      </c>
      <c r="Y104" s="79" t="s">
        <v>110</v>
      </c>
      <c r="Z104" s="79" t="s">
        <v>111</v>
      </c>
      <c r="AA104" s="79" t="s">
        <v>112</v>
      </c>
      <c r="AB104" s="80"/>
    </row>
    <row r="105" spans="2:29" ht="5.0999999999999996" customHeight="1" x14ac:dyDescent="0.3">
      <c r="B105" s="63"/>
      <c r="F105" s="71"/>
      <c r="H105" s="70"/>
      <c r="J105" s="71"/>
      <c r="K105" s="71"/>
      <c r="M105" s="65"/>
      <c r="O105" s="63"/>
      <c r="AB105" s="80"/>
    </row>
    <row r="106" spans="2:29" ht="15" customHeight="1" x14ac:dyDescent="0.3">
      <c r="B106" s="63"/>
      <c r="C106" s="450" t="s">
        <v>551</v>
      </c>
      <c r="D106" s="450"/>
      <c r="K106" s="9">
        <f>Chemicals!J22</f>
        <v>0</v>
      </c>
      <c r="L106" s="20">
        <f t="shared" ref="L106:L116" si="2">K106*$K$6</f>
        <v>0</v>
      </c>
      <c r="M106" s="65"/>
      <c r="O106" s="63"/>
      <c r="P106" s="244">
        <v>0</v>
      </c>
      <c r="Q106" s="244">
        <v>0</v>
      </c>
      <c r="R106" s="244">
        <v>0</v>
      </c>
      <c r="S106" s="244">
        <v>0</v>
      </c>
      <c r="T106" s="244">
        <v>0</v>
      </c>
      <c r="U106" s="244">
        <v>0</v>
      </c>
      <c r="V106" s="244">
        <v>0</v>
      </c>
      <c r="W106" s="244">
        <v>0</v>
      </c>
      <c r="X106" s="244">
        <v>0</v>
      </c>
      <c r="Y106" s="244">
        <v>0</v>
      </c>
      <c r="Z106" s="244">
        <v>0</v>
      </c>
      <c r="AA106" s="244">
        <v>0</v>
      </c>
      <c r="AB106" s="18"/>
      <c r="AC106" s="52">
        <f>SUM(P106:AA106)</f>
        <v>0</v>
      </c>
    </row>
    <row r="107" spans="2:29" ht="15" customHeight="1" x14ac:dyDescent="0.3">
      <c r="B107" s="63"/>
      <c r="C107" s="259"/>
      <c r="D107" s="260" t="s">
        <v>423</v>
      </c>
      <c r="K107" s="253">
        <v>0</v>
      </c>
      <c r="L107" s="20">
        <f t="shared" si="2"/>
        <v>0</v>
      </c>
      <c r="M107" s="65"/>
      <c r="O107" s="63"/>
      <c r="P107" s="244">
        <v>0</v>
      </c>
      <c r="Q107" s="244">
        <v>0</v>
      </c>
      <c r="R107" s="244">
        <v>0</v>
      </c>
      <c r="S107" s="244">
        <v>0</v>
      </c>
      <c r="T107" s="244">
        <v>0</v>
      </c>
      <c r="U107" s="244">
        <v>0</v>
      </c>
      <c r="V107" s="244">
        <v>0</v>
      </c>
      <c r="W107" s="244">
        <v>0</v>
      </c>
      <c r="X107" s="244">
        <v>0</v>
      </c>
      <c r="Y107" s="244">
        <v>0</v>
      </c>
      <c r="Z107" s="244">
        <v>0</v>
      </c>
      <c r="AA107" s="244">
        <v>0</v>
      </c>
      <c r="AB107" s="18"/>
      <c r="AC107" s="52">
        <f>SUM(P107:AA107)</f>
        <v>0</v>
      </c>
    </row>
    <row r="108" spans="2:29" ht="15" customHeight="1" x14ac:dyDescent="0.3">
      <c r="B108" s="63"/>
      <c r="C108" s="449"/>
      <c r="D108" s="449"/>
      <c r="F108" s="7"/>
      <c r="H108" s="261"/>
      <c r="J108" s="7"/>
      <c r="K108" s="9"/>
      <c r="L108" s="9"/>
      <c r="M108" s="65"/>
      <c r="O108" s="63"/>
      <c r="P108" s="89"/>
      <c r="Q108" s="89"/>
      <c r="R108" s="89"/>
      <c r="S108" s="89"/>
      <c r="T108" s="89"/>
      <c r="U108" s="89"/>
      <c r="V108" s="89"/>
      <c r="W108" s="89"/>
      <c r="X108" s="89"/>
      <c r="Y108" s="89"/>
      <c r="Z108" s="89"/>
      <c r="AA108" s="89"/>
      <c r="AB108" s="18"/>
      <c r="AC108" s="52"/>
    </row>
    <row r="109" spans="2:29" ht="15" customHeight="1" x14ac:dyDescent="0.3">
      <c r="B109" s="63"/>
      <c r="C109" s="450" t="s">
        <v>552</v>
      </c>
      <c r="D109" s="450"/>
      <c r="K109" s="9">
        <f>Chemicals!J38</f>
        <v>0</v>
      </c>
      <c r="L109" s="20">
        <f t="shared" si="2"/>
        <v>0</v>
      </c>
      <c r="M109" s="65"/>
      <c r="O109" s="63"/>
      <c r="P109" s="244">
        <v>0</v>
      </c>
      <c r="Q109" s="244">
        <v>0</v>
      </c>
      <c r="R109" s="244">
        <v>0</v>
      </c>
      <c r="S109" s="244">
        <v>0</v>
      </c>
      <c r="T109" s="244">
        <v>0</v>
      </c>
      <c r="U109" s="244">
        <v>0</v>
      </c>
      <c r="V109" s="244">
        <v>0</v>
      </c>
      <c r="W109" s="244">
        <v>0</v>
      </c>
      <c r="X109" s="244">
        <v>0</v>
      </c>
      <c r="Y109" s="244">
        <v>0</v>
      </c>
      <c r="Z109" s="244">
        <v>0</v>
      </c>
      <c r="AA109" s="244">
        <v>0</v>
      </c>
      <c r="AB109" s="18"/>
      <c r="AC109" s="52">
        <f>SUM(P109:AA109)</f>
        <v>0</v>
      </c>
    </row>
    <row r="110" spans="2:29" ht="15" customHeight="1" x14ac:dyDescent="0.3">
      <c r="B110" s="63"/>
      <c r="C110" s="259"/>
      <c r="D110" s="260" t="s">
        <v>423</v>
      </c>
      <c r="K110" s="253">
        <v>0</v>
      </c>
      <c r="L110" s="20">
        <f t="shared" si="2"/>
        <v>0</v>
      </c>
      <c r="M110" s="65"/>
      <c r="O110" s="63"/>
      <c r="P110" s="244">
        <v>0</v>
      </c>
      <c r="Q110" s="244">
        <v>0</v>
      </c>
      <c r="R110" s="244">
        <v>0</v>
      </c>
      <c r="S110" s="244">
        <v>0</v>
      </c>
      <c r="T110" s="244">
        <v>0</v>
      </c>
      <c r="U110" s="244">
        <v>0</v>
      </c>
      <c r="V110" s="244">
        <v>0</v>
      </c>
      <c r="W110" s="244">
        <v>0</v>
      </c>
      <c r="X110" s="244">
        <v>0</v>
      </c>
      <c r="Y110" s="244">
        <v>0</v>
      </c>
      <c r="Z110" s="244">
        <v>0</v>
      </c>
      <c r="AA110" s="244">
        <v>0</v>
      </c>
      <c r="AB110" s="18"/>
      <c r="AC110" s="52">
        <f>SUM(P110:AA110)</f>
        <v>0</v>
      </c>
    </row>
    <row r="111" spans="2:29" ht="15" customHeight="1" x14ac:dyDescent="0.3">
      <c r="B111" s="63"/>
      <c r="C111" s="449"/>
      <c r="D111" s="449"/>
      <c r="F111" s="7"/>
      <c r="H111" s="261"/>
      <c r="J111" s="7"/>
      <c r="K111" s="9"/>
      <c r="L111" s="20"/>
      <c r="M111" s="65"/>
      <c r="O111" s="63"/>
      <c r="P111" s="89"/>
      <c r="Q111" s="89"/>
      <c r="R111" s="89"/>
      <c r="S111" s="89"/>
      <c r="T111" s="89"/>
      <c r="U111" s="89"/>
      <c r="V111" s="89"/>
      <c r="W111" s="89"/>
      <c r="X111" s="89"/>
      <c r="Y111" s="89"/>
      <c r="Z111" s="89"/>
      <c r="AA111" s="89"/>
      <c r="AB111" s="18"/>
      <c r="AC111" s="52"/>
    </row>
    <row r="112" spans="2:29" ht="15" customHeight="1" x14ac:dyDescent="0.3">
      <c r="B112" s="63"/>
      <c r="C112" s="450" t="s">
        <v>553</v>
      </c>
      <c r="D112" s="450"/>
      <c r="K112" s="9">
        <f>Chemicals!J54</f>
        <v>0</v>
      </c>
      <c r="L112" s="20">
        <f t="shared" si="2"/>
        <v>0</v>
      </c>
      <c r="M112" s="65"/>
      <c r="O112" s="63"/>
      <c r="P112" s="244">
        <v>0</v>
      </c>
      <c r="Q112" s="244">
        <v>0</v>
      </c>
      <c r="R112" s="244">
        <v>0</v>
      </c>
      <c r="S112" s="244">
        <v>0</v>
      </c>
      <c r="T112" s="244">
        <v>0</v>
      </c>
      <c r="U112" s="244">
        <v>0</v>
      </c>
      <c r="V112" s="244">
        <v>0</v>
      </c>
      <c r="W112" s="244">
        <v>0</v>
      </c>
      <c r="X112" s="244">
        <v>0</v>
      </c>
      <c r="Y112" s="244">
        <v>0</v>
      </c>
      <c r="Z112" s="244">
        <v>0</v>
      </c>
      <c r="AA112" s="244">
        <v>0</v>
      </c>
      <c r="AB112" s="18"/>
      <c r="AC112" s="52">
        <f>SUM(P112:AA112)</f>
        <v>0</v>
      </c>
    </row>
    <row r="113" spans="2:29" ht="15" customHeight="1" x14ac:dyDescent="0.3">
      <c r="B113" s="63"/>
      <c r="C113" s="259"/>
      <c r="D113" s="260" t="s">
        <v>423</v>
      </c>
      <c r="K113" s="253">
        <v>0</v>
      </c>
      <c r="L113" s="20">
        <f t="shared" si="2"/>
        <v>0</v>
      </c>
      <c r="M113" s="65"/>
      <c r="O113" s="63"/>
      <c r="P113" s="244">
        <v>0</v>
      </c>
      <c r="Q113" s="244">
        <v>0</v>
      </c>
      <c r="R113" s="244">
        <v>0</v>
      </c>
      <c r="S113" s="244">
        <v>0</v>
      </c>
      <c r="T113" s="244">
        <v>0</v>
      </c>
      <c r="U113" s="244">
        <v>0</v>
      </c>
      <c r="V113" s="244">
        <v>0</v>
      </c>
      <c r="W113" s="244">
        <v>0</v>
      </c>
      <c r="X113" s="244">
        <v>0</v>
      </c>
      <c r="Y113" s="244">
        <v>0</v>
      </c>
      <c r="Z113" s="244">
        <v>0</v>
      </c>
      <c r="AA113" s="244">
        <v>0</v>
      </c>
      <c r="AB113" s="18"/>
      <c r="AC113" s="52">
        <f>SUM(P113:AA113)</f>
        <v>0</v>
      </c>
    </row>
    <row r="114" spans="2:29" ht="15" customHeight="1" x14ac:dyDescent="0.3">
      <c r="B114" s="63"/>
      <c r="C114" s="449"/>
      <c r="D114" s="449"/>
      <c r="F114" s="7"/>
      <c r="H114" s="261"/>
      <c r="J114" s="7"/>
      <c r="K114" s="9"/>
      <c r="L114" s="20"/>
      <c r="M114" s="65"/>
      <c r="O114" s="63"/>
      <c r="P114" s="89"/>
      <c r="Q114" s="89"/>
      <c r="R114" s="89"/>
      <c r="S114" s="89"/>
      <c r="T114" s="89"/>
      <c r="U114" s="89"/>
      <c r="V114" s="89"/>
      <c r="W114" s="89"/>
      <c r="X114" s="89"/>
      <c r="Y114" s="89"/>
      <c r="Z114" s="89"/>
      <c r="AA114" s="89"/>
      <c r="AB114" s="18"/>
      <c r="AC114" s="52"/>
    </row>
    <row r="115" spans="2:29" ht="15" customHeight="1" x14ac:dyDescent="0.3">
      <c r="B115" s="63"/>
      <c r="C115" s="450" t="s">
        <v>554</v>
      </c>
      <c r="D115" s="450"/>
      <c r="K115" s="9">
        <f>Chemicals!J70</f>
        <v>0</v>
      </c>
      <c r="L115" s="20">
        <f t="shared" si="2"/>
        <v>0</v>
      </c>
      <c r="M115" s="65"/>
      <c r="O115" s="63"/>
      <c r="P115" s="244">
        <v>0</v>
      </c>
      <c r="Q115" s="244">
        <v>0</v>
      </c>
      <c r="R115" s="244">
        <v>0</v>
      </c>
      <c r="S115" s="244">
        <v>0</v>
      </c>
      <c r="T115" s="244">
        <v>0</v>
      </c>
      <c r="U115" s="244">
        <v>0</v>
      </c>
      <c r="V115" s="244">
        <v>0</v>
      </c>
      <c r="W115" s="244">
        <v>0</v>
      </c>
      <c r="X115" s="244">
        <v>0</v>
      </c>
      <c r="Y115" s="244">
        <v>0</v>
      </c>
      <c r="Z115" s="244">
        <v>0</v>
      </c>
      <c r="AA115" s="244">
        <v>0</v>
      </c>
      <c r="AB115" s="18"/>
      <c r="AC115" s="52">
        <f>SUM(P115:AA115)</f>
        <v>0</v>
      </c>
    </row>
    <row r="116" spans="2:29" ht="15" customHeight="1" x14ac:dyDescent="0.3">
      <c r="B116" s="63"/>
      <c r="C116" s="259"/>
      <c r="D116" s="260" t="s">
        <v>423</v>
      </c>
      <c r="K116" s="253">
        <v>0</v>
      </c>
      <c r="L116" s="20">
        <f t="shared" si="2"/>
        <v>0</v>
      </c>
      <c r="M116" s="65"/>
      <c r="O116" s="63"/>
      <c r="P116" s="244">
        <v>0</v>
      </c>
      <c r="Q116" s="244">
        <v>0</v>
      </c>
      <c r="R116" s="244">
        <v>0</v>
      </c>
      <c r="S116" s="244">
        <v>0</v>
      </c>
      <c r="T116" s="244">
        <v>0</v>
      </c>
      <c r="U116" s="244">
        <v>0</v>
      </c>
      <c r="V116" s="244">
        <v>0</v>
      </c>
      <c r="W116" s="244">
        <v>0</v>
      </c>
      <c r="X116" s="244">
        <v>0</v>
      </c>
      <c r="Y116" s="244">
        <v>0</v>
      </c>
      <c r="Z116" s="244">
        <v>0</v>
      </c>
      <c r="AA116" s="244">
        <v>0</v>
      </c>
      <c r="AB116" s="18"/>
      <c r="AC116" s="52">
        <f>SUM(P116:AA116)</f>
        <v>0</v>
      </c>
    </row>
    <row r="117" spans="2:29" ht="5.0999999999999996" customHeight="1" thickBot="1" x14ac:dyDescent="0.35">
      <c r="B117" s="63"/>
      <c r="C117" s="10"/>
      <c r="D117" s="10"/>
      <c r="E117" s="10"/>
      <c r="F117" s="73"/>
      <c r="G117" s="10"/>
      <c r="H117" s="74"/>
      <c r="I117" s="10"/>
      <c r="J117" s="75"/>
      <c r="K117" s="76"/>
      <c r="L117" s="76"/>
      <c r="M117" s="65"/>
      <c r="O117" s="66"/>
      <c r="P117" s="6"/>
      <c r="Q117" s="6"/>
      <c r="R117" s="6"/>
      <c r="S117" s="6"/>
      <c r="T117" s="6"/>
      <c r="U117" s="6"/>
      <c r="V117" s="6"/>
      <c r="W117" s="6"/>
      <c r="X117" s="6"/>
      <c r="Y117" s="6"/>
      <c r="Z117" s="6"/>
      <c r="AA117" s="6"/>
      <c r="AB117" s="67"/>
    </row>
    <row r="118" spans="2:29" ht="15" customHeight="1" thickTop="1" thickBot="1" x14ac:dyDescent="0.35">
      <c r="B118" s="66"/>
      <c r="C118" s="6" t="s">
        <v>75</v>
      </c>
      <c r="D118" s="6"/>
      <c r="E118" s="6"/>
      <c r="F118" s="6"/>
      <c r="G118" s="6"/>
      <c r="H118" s="6"/>
      <c r="I118" s="6"/>
      <c r="J118" s="6"/>
      <c r="K118" s="72">
        <f>SUM(K106:K117)</f>
        <v>0</v>
      </c>
      <c r="L118" s="72">
        <f>SUM(L106:L117)</f>
        <v>0</v>
      </c>
      <c r="M118" s="67"/>
    </row>
    <row r="119" spans="2:29" ht="15" customHeight="1" x14ac:dyDescent="0.3">
      <c r="F119" s="82"/>
      <c r="P119" s="82"/>
    </row>
    <row r="120" spans="2:29" ht="15" customHeight="1" thickBot="1" x14ac:dyDescent="0.35">
      <c r="C120" s="2" t="s">
        <v>67</v>
      </c>
      <c r="D120" s="5"/>
    </row>
    <row r="121" spans="2:29" ht="15" customHeight="1" x14ac:dyDescent="0.3">
      <c r="B121" s="58"/>
      <c r="C121" s="59"/>
      <c r="D121" s="59"/>
      <c r="E121" s="59"/>
      <c r="F121" s="60" t="s">
        <v>59</v>
      </c>
      <c r="G121" s="59"/>
      <c r="H121" s="60"/>
      <c r="I121" s="59"/>
      <c r="J121" s="60" t="s">
        <v>62</v>
      </c>
      <c r="K121" s="60" t="s">
        <v>64</v>
      </c>
      <c r="L121" s="60" t="s">
        <v>430</v>
      </c>
      <c r="M121" s="62"/>
      <c r="O121" s="58"/>
      <c r="P121" s="431" t="s">
        <v>140</v>
      </c>
      <c r="Q121" s="431"/>
      <c r="R121" s="431"/>
      <c r="S121" s="431"/>
      <c r="T121" s="431"/>
      <c r="U121" s="431"/>
      <c r="V121" s="431"/>
      <c r="W121" s="431"/>
      <c r="X121" s="431"/>
      <c r="Y121" s="431"/>
      <c r="Z121" s="431"/>
      <c r="AA121" s="431"/>
      <c r="AB121" s="78"/>
    </row>
    <row r="122" spans="2:29" ht="15" customHeight="1" x14ac:dyDescent="0.3">
      <c r="B122" s="63"/>
      <c r="C122" s="11"/>
      <c r="D122" s="11"/>
      <c r="E122" s="11"/>
      <c r="F122" s="64" t="s">
        <v>60</v>
      </c>
      <c r="G122" s="11"/>
      <c r="H122" s="79" t="s">
        <v>61</v>
      </c>
      <c r="I122" s="11"/>
      <c r="J122" s="64" t="s">
        <v>63</v>
      </c>
      <c r="K122" s="64" t="s">
        <v>60</v>
      </c>
      <c r="L122" s="64" t="s">
        <v>431</v>
      </c>
      <c r="M122" s="65"/>
      <c r="O122" s="63"/>
      <c r="P122" s="79" t="s">
        <v>101</v>
      </c>
      <c r="Q122" s="79" t="s">
        <v>102</v>
      </c>
      <c r="R122" s="79" t="s">
        <v>103</v>
      </c>
      <c r="S122" s="79" t="s">
        <v>104</v>
      </c>
      <c r="T122" s="79" t="s">
        <v>105</v>
      </c>
      <c r="U122" s="79" t="s">
        <v>106</v>
      </c>
      <c r="V122" s="79" t="s">
        <v>107</v>
      </c>
      <c r="W122" s="79" t="s">
        <v>108</v>
      </c>
      <c r="X122" s="79" t="s">
        <v>109</v>
      </c>
      <c r="Y122" s="79" t="s">
        <v>110</v>
      </c>
      <c r="Z122" s="79" t="s">
        <v>111</v>
      </c>
      <c r="AA122" s="79" t="s">
        <v>112</v>
      </c>
      <c r="AB122" s="80"/>
    </row>
    <row r="123" spans="2:29" ht="5.0999999999999996" customHeight="1" x14ac:dyDescent="0.3">
      <c r="B123" s="63"/>
      <c r="F123" s="71"/>
      <c r="H123" s="70"/>
      <c r="J123" s="71"/>
      <c r="K123" s="71"/>
      <c r="M123" s="65"/>
      <c r="O123" s="63"/>
      <c r="AB123" s="80"/>
    </row>
    <row r="124" spans="2:29" ht="15" customHeight="1" x14ac:dyDescent="0.3">
      <c r="B124" s="63"/>
      <c r="C124" s="434" t="s">
        <v>90</v>
      </c>
      <c r="D124" s="434"/>
      <c r="F124" s="241">
        <v>0</v>
      </c>
      <c r="H124" s="258" t="s">
        <v>426</v>
      </c>
      <c r="J124" s="253">
        <v>0</v>
      </c>
      <c r="K124" s="9">
        <f>F124*J124</f>
        <v>0</v>
      </c>
      <c r="L124" s="20">
        <f>K124*$K$6</f>
        <v>0</v>
      </c>
      <c r="M124" s="65"/>
      <c r="O124" s="63"/>
      <c r="P124" s="244">
        <v>0</v>
      </c>
      <c r="Q124" s="244">
        <v>0</v>
      </c>
      <c r="R124" s="244">
        <v>0</v>
      </c>
      <c r="S124" s="244">
        <v>0</v>
      </c>
      <c r="T124" s="244">
        <v>0</v>
      </c>
      <c r="U124" s="244">
        <v>0</v>
      </c>
      <c r="V124" s="244">
        <v>0</v>
      </c>
      <c r="W124" s="244">
        <v>0</v>
      </c>
      <c r="X124" s="244">
        <v>0</v>
      </c>
      <c r="Y124" s="244">
        <v>0</v>
      </c>
      <c r="Z124" s="244">
        <v>0</v>
      </c>
      <c r="AA124" s="244">
        <v>0</v>
      </c>
      <c r="AB124" s="18"/>
      <c r="AC124" s="52">
        <f>SUM(P124:AA124)</f>
        <v>0</v>
      </c>
    </row>
    <row r="125" spans="2:29" ht="15" customHeight="1" x14ac:dyDescent="0.3">
      <c r="B125" s="63"/>
      <c r="C125" s="434" t="s">
        <v>90</v>
      </c>
      <c r="D125" s="434"/>
      <c r="F125" s="241">
        <v>0</v>
      </c>
      <c r="H125" s="258" t="s">
        <v>426</v>
      </c>
      <c r="J125" s="253">
        <v>0</v>
      </c>
      <c r="K125" s="9">
        <f>F125*J125</f>
        <v>0</v>
      </c>
      <c r="L125" s="20">
        <f>K125*$K$6</f>
        <v>0</v>
      </c>
      <c r="M125" s="65"/>
      <c r="O125" s="63"/>
      <c r="P125" s="244">
        <v>0</v>
      </c>
      <c r="Q125" s="244">
        <v>0</v>
      </c>
      <c r="R125" s="244">
        <v>0</v>
      </c>
      <c r="S125" s="244">
        <v>0</v>
      </c>
      <c r="T125" s="244">
        <v>0</v>
      </c>
      <c r="U125" s="244">
        <v>0</v>
      </c>
      <c r="V125" s="244">
        <v>0</v>
      </c>
      <c r="W125" s="244">
        <v>0</v>
      </c>
      <c r="X125" s="244">
        <v>0</v>
      </c>
      <c r="Y125" s="244">
        <v>0</v>
      </c>
      <c r="Z125" s="244">
        <v>0</v>
      </c>
      <c r="AA125" s="244">
        <v>0</v>
      </c>
      <c r="AB125" s="18"/>
      <c r="AC125" s="52">
        <f>SUM(P125:AA125)</f>
        <v>0</v>
      </c>
    </row>
    <row r="126" spans="2:29" ht="15" customHeight="1" x14ac:dyDescent="0.3">
      <c r="B126" s="63"/>
      <c r="C126" s="434" t="s">
        <v>90</v>
      </c>
      <c r="D126" s="434"/>
      <c r="F126" s="241">
        <v>0</v>
      </c>
      <c r="H126" s="258" t="s">
        <v>426</v>
      </c>
      <c r="J126" s="253">
        <v>0</v>
      </c>
      <c r="K126" s="9">
        <f>F126*J126</f>
        <v>0</v>
      </c>
      <c r="L126" s="20">
        <f>K126*$K$6</f>
        <v>0</v>
      </c>
      <c r="M126" s="65"/>
      <c r="O126" s="63"/>
      <c r="P126" s="244">
        <v>0</v>
      </c>
      <c r="Q126" s="244">
        <v>0</v>
      </c>
      <c r="R126" s="244">
        <v>0</v>
      </c>
      <c r="S126" s="244">
        <v>0</v>
      </c>
      <c r="T126" s="244">
        <v>0</v>
      </c>
      <c r="U126" s="244">
        <v>0</v>
      </c>
      <c r="V126" s="244">
        <v>0</v>
      </c>
      <c r="W126" s="244">
        <v>0</v>
      </c>
      <c r="X126" s="244">
        <v>0</v>
      </c>
      <c r="Y126" s="244">
        <v>0</v>
      </c>
      <c r="Z126" s="244">
        <v>0</v>
      </c>
      <c r="AA126" s="244">
        <v>0</v>
      </c>
      <c r="AB126" s="18"/>
      <c r="AC126" s="52">
        <f>SUM(P126:AA126)</f>
        <v>0</v>
      </c>
    </row>
    <row r="127" spans="2:29" ht="15" customHeight="1" x14ac:dyDescent="0.3">
      <c r="B127" s="63"/>
      <c r="C127" s="432" t="s">
        <v>41</v>
      </c>
      <c r="D127" s="432"/>
      <c r="F127" s="241">
        <v>0</v>
      </c>
      <c r="H127" s="258" t="s">
        <v>426</v>
      </c>
      <c r="J127" s="253">
        <v>0</v>
      </c>
      <c r="K127" s="9">
        <f>F127*J127</f>
        <v>0</v>
      </c>
      <c r="L127" s="20">
        <f>K127*$K$6</f>
        <v>0</v>
      </c>
      <c r="M127" s="65"/>
      <c r="O127" s="63"/>
      <c r="P127" s="244">
        <v>0</v>
      </c>
      <c r="Q127" s="244">
        <v>0</v>
      </c>
      <c r="R127" s="244">
        <v>0</v>
      </c>
      <c r="S127" s="244">
        <v>0</v>
      </c>
      <c r="T127" s="244">
        <v>0</v>
      </c>
      <c r="U127" s="244">
        <v>0</v>
      </c>
      <c r="V127" s="244">
        <v>0</v>
      </c>
      <c r="W127" s="244">
        <v>0</v>
      </c>
      <c r="X127" s="244">
        <v>0</v>
      </c>
      <c r="Y127" s="244">
        <v>0</v>
      </c>
      <c r="Z127" s="244">
        <v>0</v>
      </c>
      <c r="AA127" s="244">
        <v>0</v>
      </c>
      <c r="AB127" s="18"/>
      <c r="AC127" s="52">
        <f>SUM(P127:AA127)</f>
        <v>0</v>
      </c>
    </row>
    <row r="128" spans="2:29" ht="15" customHeight="1" x14ac:dyDescent="0.3">
      <c r="B128" s="63"/>
      <c r="C128" s="57" t="s">
        <v>207</v>
      </c>
      <c r="D128" s="57"/>
      <c r="F128" s="241">
        <v>0</v>
      </c>
      <c r="H128" s="7" t="s">
        <v>208</v>
      </c>
      <c r="J128" s="253">
        <v>0</v>
      </c>
      <c r="K128" s="9">
        <f>F128*J128</f>
        <v>0</v>
      </c>
      <c r="L128" s="20">
        <f>K128*$K$6</f>
        <v>0</v>
      </c>
      <c r="M128" s="65"/>
      <c r="O128" s="63"/>
      <c r="P128" s="244">
        <v>0</v>
      </c>
      <c r="Q128" s="244">
        <v>0</v>
      </c>
      <c r="R128" s="244">
        <v>0</v>
      </c>
      <c r="S128" s="244">
        <v>0</v>
      </c>
      <c r="T128" s="244">
        <v>0</v>
      </c>
      <c r="U128" s="244">
        <v>0</v>
      </c>
      <c r="V128" s="244">
        <v>0</v>
      </c>
      <c r="W128" s="244">
        <v>0</v>
      </c>
      <c r="X128" s="244">
        <v>0</v>
      </c>
      <c r="Y128" s="244">
        <v>0</v>
      </c>
      <c r="Z128" s="244">
        <v>0</v>
      </c>
      <c r="AA128" s="244">
        <v>0</v>
      </c>
      <c r="AB128" s="18"/>
      <c r="AC128" s="52">
        <f>SUM(P128:AA128)</f>
        <v>0</v>
      </c>
    </row>
    <row r="129" spans="2:34" ht="5.0999999999999996" customHeight="1" thickBot="1" x14ac:dyDescent="0.35">
      <c r="B129" s="63"/>
      <c r="C129" s="77"/>
      <c r="D129" s="77"/>
      <c r="E129" s="10"/>
      <c r="F129" s="73"/>
      <c r="G129" s="10"/>
      <c r="H129" s="74"/>
      <c r="I129" s="10"/>
      <c r="J129" s="75"/>
      <c r="K129" s="76"/>
      <c r="L129" s="76"/>
      <c r="M129" s="65"/>
      <c r="O129" s="66"/>
      <c r="P129" s="6"/>
      <c r="Q129" s="6"/>
      <c r="R129" s="6"/>
      <c r="S129" s="6"/>
      <c r="T129" s="6"/>
      <c r="U129" s="6"/>
      <c r="V129" s="6"/>
      <c r="W129" s="6"/>
      <c r="X129" s="6"/>
      <c r="Y129" s="6"/>
      <c r="Z129" s="6"/>
      <c r="AA129" s="6"/>
      <c r="AB129" s="67"/>
    </row>
    <row r="130" spans="2:34" ht="15" customHeight="1" thickTop="1" thickBot="1" x14ac:dyDescent="0.35">
      <c r="B130" s="66"/>
      <c r="C130" s="6" t="s">
        <v>75</v>
      </c>
      <c r="D130" s="6"/>
      <c r="E130" s="6"/>
      <c r="F130" s="6"/>
      <c r="G130" s="6"/>
      <c r="H130" s="6"/>
      <c r="I130" s="6"/>
      <c r="J130" s="6"/>
      <c r="K130" s="72">
        <f>SUM(K124:K129)</f>
        <v>0</v>
      </c>
      <c r="L130" s="129">
        <f>SUM(L124:L129)</f>
        <v>0</v>
      </c>
      <c r="M130" s="67"/>
    </row>
    <row r="131" spans="2:34" ht="15" customHeight="1" x14ac:dyDescent="0.3">
      <c r="AC131" s="4"/>
    </row>
    <row r="132" spans="2:34" ht="15" customHeight="1" thickBot="1" x14ac:dyDescent="0.35">
      <c r="C132" s="2" t="s">
        <v>330</v>
      </c>
      <c r="D132" s="2"/>
      <c r="AC132" s="4"/>
      <c r="AH132" s="51"/>
    </row>
    <row r="133" spans="2:34" ht="15" customHeight="1" x14ac:dyDescent="0.3">
      <c r="B133" s="58"/>
      <c r="C133" s="3"/>
      <c r="D133" s="3"/>
      <c r="E133" s="59"/>
      <c r="F133" s="59"/>
      <c r="G133" s="59"/>
      <c r="H133" s="59"/>
      <c r="I133" s="59"/>
      <c r="J133" s="59"/>
      <c r="K133" s="60" t="s">
        <v>64</v>
      </c>
      <c r="L133" s="60" t="s">
        <v>430</v>
      </c>
      <c r="M133" s="62"/>
      <c r="O133" s="58"/>
      <c r="P133" s="431" t="s">
        <v>140</v>
      </c>
      <c r="Q133" s="431"/>
      <c r="R133" s="431"/>
      <c r="S133" s="431"/>
      <c r="T133" s="431"/>
      <c r="U133" s="431"/>
      <c r="V133" s="431"/>
      <c r="W133" s="431"/>
      <c r="X133" s="431"/>
      <c r="Y133" s="431"/>
      <c r="Z133" s="431"/>
      <c r="AA133" s="431"/>
      <c r="AB133" s="78"/>
    </row>
    <row r="134" spans="2:34" ht="15" customHeight="1" x14ac:dyDescent="0.3">
      <c r="B134" s="63"/>
      <c r="C134" s="11"/>
      <c r="D134" s="11"/>
      <c r="E134" s="11"/>
      <c r="F134" s="11"/>
      <c r="G134" s="11"/>
      <c r="H134" s="11"/>
      <c r="I134" s="11"/>
      <c r="J134" s="11"/>
      <c r="K134" s="64" t="s">
        <v>60</v>
      </c>
      <c r="L134" s="64" t="s">
        <v>431</v>
      </c>
      <c r="M134" s="65"/>
      <c r="O134" s="63"/>
      <c r="P134" s="79" t="s">
        <v>101</v>
      </c>
      <c r="Q134" s="79" t="s">
        <v>102</v>
      </c>
      <c r="R134" s="79" t="s">
        <v>103</v>
      </c>
      <c r="S134" s="79" t="s">
        <v>104</v>
      </c>
      <c r="T134" s="79" t="s">
        <v>105</v>
      </c>
      <c r="U134" s="79" t="s">
        <v>106</v>
      </c>
      <c r="V134" s="79" t="s">
        <v>107</v>
      </c>
      <c r="W134" s="79" t="s">
        <v>108</v>
      </c>
      <c r="X134" s="79" t="s">
        <v>109</v>
      </c>
      <c r="Y134" s="79" t="s">
        <v>110</v>
      </c>
      <c r="Z134" s="79" t="s">
        <v>111</v>
      </c>
      <c r="AA134" s="79" t="s">
        <v>112</v>
      </c>
      <c r="AB134" s="80"/>
    </row>
    <row r="135" spans="2:34" ht="5.0999999999999996" customHeight="1" x14ac:dyDescent="0.3">
      <c r="B135" s="63"/>
      <c r="K135" s="71"/>
      <c r="M135" s="65"/>
      <c r="O135" s="63"/>
      <c r="AB135" s="80"/>
    </row>
    <row r="136" spans="2:34" ht="15" customHeight="1" x14ac:dyDescent="0.3">
      <c r="B136" s="63"/>
      <c r="C136" s="434" t="s">
        <v>332</v>
      </c>
      <c r="D136" s="434"/>
      <c r="K136" s="9">
        <f>IF(L37&gt;0,L136/$K$6,0)</f>
        <v>0</v>
      </c>
      <c r="L136" s="243">
        <v>0</v>
      </c>
      <c r="M136" s="65"/>
      <c r="O136" s="63"/>
      <c r="P136" s="244">
        <v>0</v>
      </c>
      <c r="Q136" s="244">
        <v>0</v>
      </c>
      <c r="R136" s="244">
        <v>0</v>
      </c>
      <c r="S136" s="244">
        <v>0</v>
      </c>
      <c r="T136" s="244">
        <v>0</v>
      </c>
      <c r="U136" s="244">
        <v>0</v>
      </c>
      <c r="V136" s="244">
        <v>0</v>
      </c>
      <c r="W136" s="244">
        <v>0</v>
      </c>
      <c r="X136" s="244">
        <v>0</v>
      </c>
      <c r="Y136" s="244">
        <v>0</v>
      </c>
      <c r="Z136" s="244">
        <v>0</v>
      </c>
      <c r="AA136" s="244">
        <v>0</v>
      </c>
      <c r="AB136" s="18"/>
      <c r="AC136" s="52">
        <f>SUM(P136:AA136)</f>
        <v>0</v>
      </c>
    </row>
    <row r="137" spans="2:34" ht="15" customHeight="1" x14ac:dyDescent="0.3">
      <c r="B137" s="63"/>
      <c r="C137" s="434" t="s">
        <v>332</v>
      </c>
      <c r="D137" s="434"/>
      <c r="K137" s="9">
        <f>IF(L38&gt;0,L137/$K$6,0)</f>
        <v>0</v>
      </c>
      <c r="L137" s="243">
        <v>0</v>
      </c>
      <c r="M137" s="65"/>
      <c r="O137" s="63"/>
      <c r="P137" s="244">
        <v>0</v>
      </c>
      <c r="Q137" s="244">
        <v>0</v>
      </c>
      <c r="R137" s="244">
        <v>0</v>
      </c>
      <c r="S137" s="244">
        <v>0</v>
      </c>
      <c r="T137" s="244">
        <v>0</v>
      </c>
      <c r="U137" s="244">
        <v>0</v>
      </c>
      <c r="V137" s="244">
        <v>0</v>
      </c>
      <c r="W137" s="244">
        <v>0</v>
      </c>
      <c r="X137" s="244">
        <v>0</v>
      </c>
      <c r="Y137" s="244">
        <v>0</v>
      </c>
      <c r="Z137" s="244">
        <v>0</v>
      </c>
      <c r="AA137" s="244">
        <v>0</v>
      </c>
      <c r="AB137" s="18"/>
      <c r="AC137" s="52">
        <f>SUM(P137:AA137)</f>
        <v>0</v>
      </c>
    </row>
    <row r="138" spans="2:34" ht="15" customHeight="1" x14ac:dyDescent="0.3">
      <c r="B138" s="63"/>
      <c r="C138" s="4" t="s">
        <v>170</v>
      </c>
      <c r="K138" s="9">
        <f>IF(L39&gt;0,L138/$K$6,0)</f>
        <v>0</v>
      </c>
      <c r="L138" s="243">
        <v>0</v>
      </c>
      <c r="M138" s="65"/>
      <c r="O138" s="63"/>
      <c r="P138" s="244">
        <v>0</v>
      </c>
      <c r="Q138" s="244">
        <v>0</v>
      </c>
      <c r="R138" s="244">
        <v>0</v>
      </c>
      <c r="S138" s="244">
        <v>0</v>
      </c>
      <c r="T138" s="244">
        <v>0</v>
      </c>
      <c r="U138" s="244">
        <v>0</v>
      </c>
      <c r="V138" s="244">
        <v>0</v>
      </c>
      <c r="W138" s="244">
        <v>0</v>
      </c>
      <c r="X138" s="244">
        <v>0</v>
      </c>
      <c r="Y138" s="244">
        <v>0</v>
      </c>
      <c r="Z138" s="244">
        <v>0</v>
      </c>
      <c r="AA138" s="244">
        <v>0</v>
      </c>
      <c r="AB138" s="18"/>
      <c r="AC138" s="52">
        <f>SUM(P138:AA138)</f>
        <v>0</v>
      </c>
    </row>
    <row r="139" spans="2:34" ht="5.0999999999999996" customHeight="1" thickBot="1" x14ac:dyDescent="0.35">
      <c r="B139" s="63"/>
      <c r="C139" s="77"/>
      <c r="D139" s="77"/>
      <c r="E139" s="10"/>
      <c r="F139" s="73"/>
      <c r="G139" s="10"/>
      <c r="H139" s="74"/>
      <c r="I139" s="10"/>
      <c r="J139" s="75"/>
      <c r="K139" s="76"/>
      <c r="L139" s="76"/>
      <c r="M139" s="65"/>
      <c r="O139" s="66"/>
      <c r="P139" s="6"/>
      <c r="Q139" s="6"/>
      <c r="R139" s="6"/>
      <c r="S139" s="6"/>
      <c r="T139" s="6"/>
      <c r="U139" s="6"/>
      <c r="V139" s="6"/>
      <c r="W139" s="6"/>
      <c r="X139" s="6"/>
      <c r="Y139" s="6"/>
      <c r="Z139" s="6"/>
      <c r="AA139" s="6"/>
      <c r="AB139" s="67"/>
      <c r="AC139" s="4"/>
    </row>
    <row r="140" spans="2:34" ht="15" customHeight="1" thickTop="1" thickBot="1" x14ac:dyDescent="0.35">
      <c r="B140" s="66"/>
      <c r="C140" s="6" t="s">
        <v>75</v>
      </c>
      <c r="D140" s="6"/>
      <c r="E140" s="6"/>
      <c r="F140" s="6"/>
      <c r="G140" s="6"/>
      <c r="H140" s="6"/>
      <c r="I140" s="6"/>
      <c r="J140" s="6"/>
      <c r="K140" s="72">
        <f>SUM(K136:K139)</f>
        <v>0</v>
      </c>
      <c r="L140" s="129">
        <f>SUM(L136:L139)</f>
        <v>0</v>
      </c>
      <c r="M140" s="67"/>
      <c r="AC140" s="4"/>
    </row>
    <row r="142" spans="2:34" ht="15" customHeight="1" thickBot="1" x14ac:dyDescent="0.35">
      <c r="C142" s="2" t="s">
        <v>3</v>
      </c>
      <c r="D142" s="5"/>
    </row>
    <row r="143" spans="2:34" ht="15" customHeight="1" x14ac:dyDescent="0.3">
      <c r="B143" s="58"/>
      <c r="C143" s="59"/>
      <c r="D143" s="59"/>
      <c r="E143" s="59"/>
      <c r="F143" s="60" t="s">
        <v>59</v>
      </c>
      <c r="G143" s="59"/>
      <c r="H143" s="60"/>
      <c r="I143" s="59"/>
      <c r="J143" s="60" t="s">
        <v>62</v>
      </c>
      <c r="K143" s="60" t="s">
        <v>64</v>
      </c>
      <c r="L143" s="60" t="s">
        <v>430</v>
      </c>
      <c r="M143" s="62"/>
      <c r="O143" s="58"/>
      <c r="P143" s="431" t="s">
        <v>140</v>
      </c>
      <c r="Q143" s="431"/>
      <c r="R143" s="431"/>
      <c r="S143" s="431"/>
      <c r="T143" s="431"/>
      <c r="U143" s="431"/>
      <c r="V143" s="431"/>
      <c r="W143" s="431"/>
      <c r="X143" s="431"/>
      <c r="Y143" s="431"/>
      <c r="Z143" s="431"/>
      <c r="AA143" s="431"/>
      <c r="AB143" s="78"/>
    </row>
    <row r="144" spans="2:34" ht="15" customHeight="1" x14ac:dyDescent="0.3">
      <c r="B144" s="63"/>
      <c r="C144" s="11"/>
      <c r="D144" s="11"/>
      <c r="E144" s="11"/>
      <c r="F144" s="64" t="s">
        <v>60</v>
      </c>
      <c r="G144" s="11"/>
      <c r="H144" s="79" t="s">
        <v>61</v>
      </c>
      <c r="I144" s="11"/>
      <c r="J144" s="64" t="s">
        <v>63</v>
      </c>
      <c r="K144" s="64" t="s">
        <v>60</v>
      </c>
      <c r="L144" s="64" t="s">
        <v>431</v>
      </c>
      <c r="M144" s="65"/>
      <c r="O144" s="63"/>
      <c r="P144" s="79" t="s">
        <v>101</v>
      </c>
      <c r="Q144" s="79" t="s">
        <v>102</v>
      </c>
      <c r="R144" s="79" t="s">
        <v>103</v>
      </c>
      <c r="S144" s="79" t="s">
        <v>104</v>
      </c>
      <c r="T144" s="79" t="s">
        <v>105</v>
      </c>
      <c r="U144" s="79" t="s">
        <v>106</v>
      </c>
      <c r="V144" s="79" t="s">
        <v>107</v>
      </c>
      <c r="W144" s="79" t="s">
        <v>108</v>
      </c>
      <c r="X144" s="79" t="s">
        <v>109</v>
      </c>
      <c r="Y144" s="79" t="s">
        <v>110</v>
      </c>
      <c r="Z144" s="79" t="s">
        <v>111</v>
      </c>
      <c r="AA144" s="79" t="s">
        <v>112</v>
      </c>
      <c r="AB144" s="80"/>
    </row>
    <row r="145" spans="2:29" ht="5.0999999999999996" customHeight="1" x14ac:dyDescent="0.3">
      <c r="B145" s="63"/>
      <c r="F145" s="71"/>
      <c r="H145" s="70"/>
      <c r="J145" s="71"/>
      <c r="K145" s="71"/>
      <c r="M145" s="65"/>
      <c r="O145" s="63"/>
      <c r="AB145" s="80"/>
    </row>
    <row r="146" spans="2:29" ht="15" customHeight="1" x14ac:dyDescent="0.3">
      <c r="B146" s="63"/>
      <c r="C146" s="432" t="s">
        <v>433</v>
      </c>
      <c r="D146" s="432"/>
      <c r="F146" s="71"/>
      <c r="H146" s="70"/>
      <c r="J146" s="71"/>
      <c r="K146" s="253">
        <v>0</v>
      </c>
      <c r="L146" s="20">
        <f>K146*$K$6</f>
        <v>0</v>
      </c>
      <c r="M146" s="65"/>
      <c r="O146" s="63"/>
      <c r="P146" s="244">
        <v>0</v>
      </c>
      <c r="Q146" s="244">
        <v>0</v>
      </c>
      <c r="R146" s="244">
        <v>0</v>
      </c>
      <c r="S146" s="244">
        <v>0</v>
      </c>
      <c r="T146" s="244">
        <v>0</v>
      </c>
      <c r="U146" s="244">
        <v>0</v>
      </c>
      <c r="V146" s="244">
        <v>0</v>
      </c>
      <c r="W146" s="244">
        <v>0</v>
      </c>
      <c r="X146" s="244">
        <v>0</v>
      </c>
      <c r="Y146" s="244">
        <v>0</v>
      </c>
      <c r="Z146" s="244">
        <v>0</v>
      </c>
      <c r="AA146" s="244">
        <v>0</v>
      </c>
      <c r="AB146" s="18"/>
      <c r="AC146" s="52">
        <f>SUM(P146:AA146)</f>
        <v>0</v>
      </c>
    </row>
    <row r="147" spans="2:29" ht="15" customHeight="1" x14ac:dyDescent="0.3">
      <c r="B147" s="63"/>
      <c r="C147" s="432" t="s">
        <v>425</v>
      </c>
      <c r="D147" s="432"/>
      <c r="F147" s="241">
        <v>1</v>
      </c>
      <c r="H147" s="7" t="s">
        <v>74</v>
      </c>
      <c r="J147" s="253">
        <v>0</v>
      </c>
      <c r="K147" s="9">
        <f>F147*J147</f>
        <v>0</v>
      </c>
      <c r="L147" s="20">
        <f>K147*$K$6</f>
        <v>0</v>
      </c>
      <c r="M147" s="65"/>
      <c r="O147" s="63"/>
      <c r="P147" s="244">
        <v>0</v>
      </c>
      <c r="Q147" s="244">
        <v>0</v>
      </c>
      <c r="R147" s="244">
        <v>0</v>
      </c>
      <c r="S147" s="244">
        <v>0</v>
      </c>
      <c r="T147" s="244">
        <v>0</v>
      </c>
      <c r="U147" s="244">
        <v>0</v>
      </c>
      <c r="V147" s="244">
        <v>0</v>
      </c>
      <c r="W147" s="244">
        <v>0</v>
      </c>
      <c r="X147" s="244">
        <v>0</v>
      </c>
      <c r="Y147" s="244">
        <v>0</v>
      </c>
      <c r="Z147" s="244">
        <v>0</v>
      </c>
      <c r="AA147" s="244">
        <v>0</v>
      </c>
      <c r="AB147" s="18"/>
      <c r="AC147" s="52">
        <f>SUM(P147:AA147)</f>
        <v>0</v>
      </c>
    </row>
    <row r="148" spans="2:29" ht="15" customHeight="1" x14ac:dyDescent="0.3">
      <c r="B148" s="63"/>
      <c r="C148" s="432" t="s">
        <v>462</v>
      </c>
      <c r="D148" s="432"/>
      <c r="F148" s="455"/>
      <c r="G148" s="455"/>
      <c r="H148" s="455"/>
      <c r="K148" s="9">
        <f>IF(L49&gt;0,L148/$K$6,0)</f>
        <v>0</v>
      </c>
      <c r="L148" s="253">
        <v>0</v>
      </c>
      <c r="M148" s="65"/>
      <c r="O148" s="63"/>
      <c r="P148" s="244">
        <v>0</v>
      </c>
      <c r="Q148" s="244">
        <v>0</v>
      </c>
      <c r="R148" s="244">
        <v>0</v>
      </c>
      <c r="S148" s="244">
        <v>0</v>
      </c>
      <c r="T148" s="244">
        <v>0</v>
      </c>
      <c r="U148" s="244">
        <v>0</v>
      </c>
      <c r="V148" s="244">
        <v>0</v>
      </c>
      <c r="W148" s="244">
        <v>0</v>
      </c>
      <c r="X148" s="244">
        <v>0</v>
      </c>
      <c r="Y148" s="244">
        <v>0</v>
      </c>
      <c r="Z148" s="244">
        <v>0</v>
      </c>
      <c r="AA148" s="244">
        <v>0</v>
      </c>
      <c r="AB148" s="18"/>
      <c r="AC148" s="52">
        <f>SUM(P148:AA148)</f>
        <v>0</v>
      </c>
    </row>
    <row r="149" spans="2:29" ht="15" customHeight="1" x14ac:dyDescent="0.3">
      <c r="B149" s="63"/>
      <c r="C149" s="432" t="s">
        <v>428</v>
      </c>
      <c r="D149" s="432"/>
      <c r="F149" s="455"/>
      <c r="G149" s="455"/>
      <c r="H149" s="455"/>
      <c r="K149" s="9">
        <f>IF(L50&gt;0,L149/$K$6,0)</f>
        <v>0</v>
      </c>
      <c r="L149" s="253">
        <v>0</v>
      </c>
      <c r="M149" s="65"/>
      <c r="O149" s="63"/>
      <c r="P149" s="244">
        <v>0</v>
      </c>
      <c r="Q149" s="244">
        <v>0</v>
      </c>
      <c r="R149" s="244">
        <v>0</v>
      </c>
      <c r="S149" s="244">
        <v>0</v>
      </c>
      <c r="T149" s="244">
        <v>0</v>
      </c>
      <c r="U149" s="244">
        <v>0</v>
      </c>
      <c r="V149" s="244">
        <v>0</v>
      </c>
      <c r="W149" s="244">
        <v>0</v>
      </c>
      <c r="X149" s="244">
        <v>0</v>
      </c>
      <c r="Y149" s="244">
        <v>0</v>
      </c>
      <c r="Z149" s="244">
        <v>0</v>
      </c>
      <c r="AA149" s="244">
        <v>0</v>
      </c>
      <c r="AB149" s="18"/>
      <c r="AC149" s="52">
        <f>SUM(P149:AA149)</f>
        <v>0</v>
      </c>
    </row>
    <row r="150" spans="2:29" ht="15" customHeight="1" x14ac:dyDescent="0.3">
      <c r="B150" s="63"/>
      <c r="C150" s="417" t="s">
        <v>3</v>
      </c>
      <c r="D150" s="419"/>
      <c r="F150" s="241">
        <v>0</v>
      </c>
      <c r="H150" s="7" t="s">
        <v>74</v>
      </c>
      <c r="J150" s="253">
        <v>0</v>
      </c>
      <c r="K150" s="9">
        <f>F150*J150</f>
        <v>0</v>
      </c>
      <c r="L150" s="20">
        <f>K150*$K$6</f>
        <v>0</v>
      </c>
      <c r="M150" s="65"/>
      <c r="O150" s="63"/>
      <c r="P150" s="244">
        <v>0</v>
      </c>
      <c r="Q150" s="244">
        <v>0</v>
      </c>
      <c r="R150" s="244">
        <v>0</v>
      </c>
      <c r="S150" s="244">
        <v>0</v>
      </c>
      <c r="T150" s="244">
        <v>0</v>
      </c>
      <c r="U150" s="244">
        <v>0</v>
      </c>
      <c r="V150" s="244">
        <v>0</v>
      </c>
      <c r="W150" s="244">
        <v>0</v>
      </c>
      <c r="X150" s="244">
        <v>0</v>
      </c>
      <c r="Y150" s="244">
        <v>0</v>
      </c>
      <c r="Z150" s="244">
        <v>0</v>
      </c>
      <c r="AA150" s="244">
        <v>0</v>
      </c>
      <c r="AB150" s="18"/>
      <c r="AC150" s="52">
        <f>SUM(P150:AA150)</f>
        <v>0</v>
      </c>
    </row>
    <row r="151" spans="2:29" ht="5.0999999999999996" customHeight="1" thickBot="1" x14ac:dyDescent="0.35">
      <c r="B151" s="63"/>
      <c r="C151" s="77"/>
      <c r="D151" s="77"/>
      <c r="E151" s="10"/>
      <c r="F151" s="73"/>
      <c r="G151" s="10"/>
      <c r="H151" s="74"/>
      <c r="I151" s="10"/>
      <c r="J151" s="75"/>
      <c r="K151" s="76"/>
      <c r="L151" s="76"/>
      <c r="M151" s="65"/>
      <c r="O151" s="66"/>
      <c r="P151" s="6"/>
      <c r="Q151" s="6"/>
      <c r="R151" s="6"/>
      <c r="S151" s="6"/>
      <c r="T151" s="6"/>
      <c r="U151" s="6"/>
      <c r="V151" s="6"/>
      <c r="W151" s="6"/>
      <c r="X151" s="6"/>
      <c r="Y151" s="6"/>
      <c r="Z151" s="6"/>
      <c r="AA151" s="6"/>
      <c r="AB151" s="67"/>
    </row>
    <row r="152" spans="2:29" ht="15" customHeight="1" thickTop="1" thickBot="1" x14ac:dyDescent="0.35">
      <c r="B152" s="66"/>
      <c r="C152" s="6" t="s">
        <v>75</v>
      </c>
      <c r="D152" s="6"/>
      <c r="E152" s="6"/>
      <c r="F152" s="6"/>
      <c r="G152" s="6"/>
      <c r="H152" s="6"/>
      <c r="I152" s="6"/>
      <c r="J152" s="6"/>
      <c r="K152" s="72">
        <f>SUM(K147:K151)</f>
        <v>0</v>
      </c>
      <c r="L152" s="129">
        <f>SUM(L147:L151)</f>
        <v>0</v>
      </c>
      <c r="M152" s="67"/>
    </row>
  </sheetData>
  <sheetProtection algorithmName="SHA-512" hashValue="xzYhaUOR2f/PJUEuafojW7nBrMcRSA+JZC6N/0/m3VdbnKMdYlcgiwaT9PcdaVXnXovE6ls9Gej7hDcMvyEUcw==" saltValue="cWKrn7+x72E/X6x0Ifv5bg==" spinCount="100000" sheet="1" objects="1" scenarios="1"/>
  <mergeCells count="59">
    <mergeCell ref="C115:D115"/>
    <mergeCell ref="C127:D127"/>
    <mergeCell ref="C124:D124"/>
    <mergeCell ref="C125:D125"/>
    <mergeCell ref="P121:AA121"/>
    <mergeCell ref="C126:D126"/>
    <mergeCell ref="C150:D150"/>
    <mergeCell ref="C136:D136"/>
    <mergeCell ref="C137:D137"/>
    <mergeCell ref="P143:AA143"/>
    <mergeCell ref="C147:D147"/>
    <mergeCell ref="P133:AA133"/>
    <mergeCell ref="C149:D149"/>
    <mergeCell ref="C146:D146"/>
    <mergeCell ref="F149:H149"/>
    <mergeCell ref="C148:D148"/>
    <mergeCell ref="F148:H148"/>
    <mergeCell ref="C2:F2"/>
    <mergeCell ref="H4:K4"/>
    <mergeCell ref="J66:K66"/>
    <mergeCell ref="J68:K68"/>
    <mergeCell ref="C108:D108"/>
    <mergeCell ref="C54:D54"/>
    <mergeCell ref="C55:D55"/>
    <mergeCell ref="C56:D56"/>
    <mergeCell ref="C87:D87"/>
    <mergeCell ref="C114:D114"/>
    <mergeCell ref="C112:D112"/>
    <mergeCell ref="C111:D111"/>
    <mergeCell ref="C106:D106"/>
    <mergeCell ref="C109:D109"/>
    <mergeCell ref="P10:AA10"/>
    <mergeCell ref="X3:AB8"/>
    <mergeCell ref="D23:E23"/>
    <mergeCell ref="P51:AA51"/>
    <mergeCell ref="P63:AA63"/>
    <mergeCell ref="C35:D35"/>
    <mergeCell ref="P28:AA28"/>
    <mergeCell ref="C43:D43"/>
    <mergeCell ref="C45:D45"/>
    <mergeCell ref="P40:AA40"/>
    <mergeCell ref="C31:D31"/>
    <mergeCell ref="C32:D32"/>
    <mergeCell ref="C33:D33"/>
    <mergeCell ref="C34:D34"/>
    <mergeCell ref="C57:D57"/>
    <mergeCell ref="C58:D58"/>
    <mergeCell ref="P84:AA84"/>
    <mergeCell ref="C80:D80"/>
    <mergeCell ref="C64:D64"/>
    <mergeCell ref="C66:F66"/>
    <mergeCell ref="P103:AA103"/>
    <mergeCell ref="C88:D88"/>
    <mergeCell ref="C91:D91"/>
    <mergeCell ref="C94:D94"/>
    <mergeCell ref="C97:D97"/>
    <mergeCell ref="C90:D90"/>
    <mergeCell ref="C93:D93"/>
    <mergeCell ref="C96:D96"/>
  </mergeCells>
  <pageMargins left="0.25" right="0.25" top="0.75" bottom="0.75" header="0.3" footer="0.3"/>
  <pageSetup scale="88" orientation="landscape" r:id="rId1"/>
  <rowBreaks count="2" manualBreakCount="2">
    <brk id="37" min="1" max="28" man="1"/>
    <brk id="118" min="1" max="28" man="1"/>
  </rowBreaks>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D5F73BF6-1F9D-4152-89F9-FB1CE2CDA7C2}">
          <x14:formula1>
            <xm:f>Data!$B$2:$B$21</xm:f>
          </x14:formula1>
          <xm:sqref>D14</xm:sqref>
        </x14:dataValidation>
        <x14:dataValidation type="list" allowBlank="1" showInputMessage="1" showErrorMessage="1" xr:uid="{745BEECF-A153-4939-B4FD-B38F648EDB5F}">
          <x14:formula1>
            <xm:f>Data!$L$20:$L$29</xm:f>
          </x14:formula1>
          <xm:sqref>H14 H21:H22 H124:H127</xm:sqref>
        </x14:dataValidation>
        <x14:dataValidation type="list" allowBlank="1" showInputMessage="1" showErrorMessage="1" xr:uid="{FD57D11F-6DE2-4879-8860-B259459E0FAB}">
          <x14:formula1>
            <xm:f>Data!$F$2:$F$16</xm:f>
          </x14:formula1>
          <xm:sqref>C31:D35 C54:D58</xm:sqref>
        </x14:dataValidation>
        <x14:dataValidation type="list" allowBlank="1" showInputMessage="1" showErrorMessage="1" xr:uid="{557D154A-35E5-458F-A76B-F6C32B7A4FA8}">
          <x14:formula1>
            <xm:f>Data!$D$2:$D$6</xm:f>
          </x14:formula1>
          <xm:sqref>J66:K66</xm:sqref>
        </x14:dataValidation>
        <x14:dataValidation type="list" allowBlank="1" showInputMessage="1" showErrorMessage="1" xr:uid="{32C8662C-629D-4700-A9A6-A2387025BD9B}">
          <x14:formula1>
            <xm:f>Data!$D$12:$D$17</xm:f>
          </x14:formula1>
          <xm:sqref>J68:K68</xm:sqref>
        </x14:dataValidation>
        <x14:dataValidation type="list" allowBlank="1" showInputMessage="1" showErrorMessage="1" xr:uid="{25628286-8C7F-46A3-BC45-00C732AD0E8A}">
          <x14:formula1>
            <xm:f>Data!$F$28:$F$33</xm:f>
          </x14:formula1>
          <xm:sqref>C43:D43 C45:D45</xm:sqref>
        </x14:dataValidation>
        <x14:dataValidation type="list" allowBlank="1" showInputMessage="1" showErrorMessage="1" xr:uid="{222FD667-5DE5-4F10-9130-EF97F6DD99B5}">
          <x14:formula1>
            <xm:f>Data!$F$20:$F$24</xm:f>
          </x14:formula1>
          <xm:sqref>D44 D46</xm:sqref>
        </x14:dataValidation>
        <x14:dataValidation type="list" allowBlank="1" showInputMessage="1" showErrorMessage="1" xr:uid="{5437DC13-BF52-4432-8956-6B529CC42CB3}">
          <x14:formula1>
            <xm:f>Data!$F$37:$F$44</xm:f>
          </x14:formula1>
          <xm:sqref>H43 H45</xm:sqref>
        </x14:dataValidation>
        <x14:dataValidation type="list" allowBlank="1" showInputMessage="1" showErrorMessage="1" xr:uid="{D8AE4CA0-F8F9-45E4-8C4C-0D433B17667A}">
          <x14:formula1>
            <xm:f>Data!$H$2:$H$12</xm:f>
          </x14:formula1>
          <xm:sqref>C88:D88 C91:D91 C94:D94 C97:D97</xm:sqref>
        </x14:dataValidation>
        <x14:dataValidation type="list" allowBlank="1" showInputMessage="1" showErrorMessage="1" xr:uid="{9EEA9181-72EF-443B-A7F1-CBAFC713D765}">
          <x14:formula1>
            <xm:f>Data!$H$20:$H$25</xm:f>
          </x14:formula1>
          <xm:sqref>D89 D92 D95 D98</xm:sqref>
        </x14:dataValidation>
        <x14:dataValidation type="list" allowBlank="1" showInputMessage="1" showErrorMessage="1" xr:uid="{F029A999-B1E3-4B91-8D0B-AEC2E9E19FF8}">
          <x14:formula1>
            <xm:f>Data!$H$28:$H$34</xm:f>
          </x14:formula1>
          <xm:sqref>H88 H91 H94 H97</xm:sqref>
        </x14:dataValidation>
        <x14:dataValidation type="list" allowBlank="1" showInputMessage="1" showErrorMessage="1" xr:uid="{F3B67E41-029D-4A37-9D9C-35B0541810E7}">
          <x14:formula1>
            <xm:f>Data!$J$20:$J$24</xm:f>
          </x14:formula1>
          <xm:sqref>D107 D110 D113 D116</xm:sqref>
        </x14:dataValidation>
        <x14:dataValidation type="list" allowBlank="1" showInputMessage="1" showErrorMessage="1" xr:uid="{0CBD2F61-83FB-4D58-998A-7845213D3C1E}">
          <x14:formula1>
            <xm:f>Data!$L$2:$L$17</xm:f>
          </x14:formula1>
          <xm:sqref>C124:D126</xm:sqref>
        </x14:dataValidation>
        <x14:dataValidation type="list" allowBlank="1" showInputMessage="1" showErrorMessage="1" xr:uid="{E373F536-3E0D-4241-ADB1-1CB6C668216D}">
          <x14:formula1>
            <xm:f>Data!$P$31:$P$46</xm:f>
          </x14:formula1>
          <xm:sqref>C136:D137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B79"/>
  <sheetViews>
    <sheetView showGridLines="0" showRowColHeaders="0" zoomScaleNormal="100" workbookViewId="0">
      <selection activeCell="B3" sqref="B3:H3"/>
    </sheetView>
  </sheetViews>
  <sheetFormatPr defaultColWidth="9.109375" defaultRowHeight="15" customHeight="1" x14ac:dyDescent="0.3"/>
  <cols>
    <col min="1" max="1" width="4.6640625" style="1" customWidth="1"/>
    <col min="2" max="2" width="16.77734375" style="1" customWidth="1"/>
    <col min="3" max="4" width="10.77734375" style="1" customWidth="1"/>
    <col min="5" max="5" width="11.77734375" style="1" customWidth="1"/>
    <col min="6" max="8" width="10.77734375" style="1" customWidth="1"/>
    <col min="9" max="10" width="9.109375" style="1"/>
    <col min="11" max="11" width="9.5546875" style="1" bestFit="1" customWidth="1"/>
    <col min="12" max="26" width="9.109375" style="1"/>
    <col min="27" max="27" width="20.6640625" style="1" customWidth="1"/>
    <col min="28" max="28" width="10.6640625" style="1" customWidth="1"/>
    <col min="29" max="16384" width="9.109375" style="1"/>
  </cols>
  <sheetData>
    <row r="2" spans="2:8" ht="77.099999999999994" customHeight="1" x14ac:dyDescent="0.3"/>
    <row r="3" spans="2:8" ht="20.100000000000001" customHeight="1" x14ac:dyDescent="0.3">
      <c r="B3" s="456" t="s">
        <v>483</v>
      </c>
      <c r="C3" s="456"/>
      <c r="D3" s="456"/>
      <c r="E3" s="456"/>
      <c r="F3" s="456"/>
      <c r="G3" s="456"/>
      <c r="H3" s="456"/>
    </row>
    <row r="4" spans="2:8" ht="15" customHeight="1" x14ac:dyDescent="0.3">
      <c r="B4" s="456" t="str">
        <f>'Basic Information'!$D$6</f>
        <v>Region of State</v>
      </c>
      <c r="C4" s="456"/>
      <c r="D4" s="456"/>
      <c r="E4" s="456"/>
      <c r="F4" s="456"/>
      <c r="G4" s="456"/>
      <c r="H4" s="456"/>
    </row>
    <row r="6" spans="2:8" ht="21" customHeight="1" x14ac:dyDescent="0.3">
      <c r="B6" s="461" t="str">
        <f>'Basic Information'!D10</f>
        <v>Crop</v>
      </c>
      <c r="C6" s="461"/>
      <c r="D6" s="461"/>
      <c r="E6" s="385">
        <f>'Crop 1 - Input'!K6</f>
        <v>0</v>
      </c>
      <c r="F6" s="386" t="s">
        <v>4</v>
      </c>
      <c r="G6" s="387"/>
      <c r="H6" s="388">
        <f>'Basic Information'!$D$4</f>
        <v>2023</v>
      </c>
    </row>
    <row r="7" spans="2:8" ht="15" customHeight="1" x14ac:dyDescent="0.3">
      <c r="B7" s="458" t="s">
        <v>470</v>
      </c>
      <c r="C7" s="458"/>
      <c r="D7" s="458"/>
      <c r="E7" s="458"/>
      <c r="F7" s="458"/>
      <c r="G7" s="458"/>
      <c r="H7" s="458"/>
    </row>
    <row r="8" spans="2:8" ht="15" customHeight="1" x14ac:dyDescent="0.3">
      <c r="B8" s="298"/>
      <c r="C8" s="298"/>
      <c r="D8" s="301"/>
      <c r="E8" s="302" t="s">
        <v>141</v>
      </c>
      <c r="F8" s="459" t="s">
        <v>0</v>
      </c>
      <c r="G8" s="459"/>
      <c r="H8" s="459"/>
    </row>
    <row r="9" spans="2:8" ht="15" customHeight="1" thickBot="1" x14ac:dyDescent="0.35">
      <c r="B9" s="266" t="s">
        <v>485</v>
      </c>
      <c r="C9" s="266"/>
      <c r="D9" s="299" t="s">
        <v>498</v>
      </c>
      <c r="E9" s="300" t="s">
        <v>500</v>
      </c>
      <c r="F9" s="300" t="s">
        <v>141</v>
      </c>
      <c r="G9" s="300" t="s">
        <v>471</v>
      </c>
      <c r="H9" s="300" t="s">
        <v>501</v>
      </c>
    </row>
    <row r="10" spans="2:8" ht="15" customHeight="1" x14ac:dyDescent="0.3">
      <c r="B10" s="465" t="str">
        <f>'Crop 1 - Input'!D14</f>
        <v>Crop</v>
      </c>
      <c r="C10" s="465"/>
      <c r="D10" s="267" t="str">
        <f>'Crop 1 - Input'!H14</f>
        <v>Harv. Units</v>
      </c>
      <c r="E10" s="280">
        <f>'Crop 1 - Input'!F19</f>
        <v>0</v>
      </c>
      <c r="F10" s="303">
        <f>'Crop 1 - Input'!L19</f>
        <v>0</v>
      </c>
      <c r="G10" s="280">
        <f>IF(F10&gt;0,F10/'Crop 1 - Input'!K6,0)</f>
        <v>0</v>
      </c>
      <c r="H10" s="280">
        <f>IF(G10&gt;0,G10/$E$10,0)</f>
        <v>0</v>
      </c>
    </row>
    <row r="11" spans="2:8" ht="15" customHeight="1" x14ac:dyDescent="0.3">
      <c r="B11" s="466" t="str">
        <f>'Crop 1 - Input'!D21</f>
        <v>Other</v>
      </c>
      <c r="C11" s="466"/>
      <c r="D11" s="267" t="str">
        <f>'Crop 1 - Input'!H21</f>
        <v>acres</v>
      </c>
      <c r="E11" s="280">
        <f>'Crop 1 - Input'!F21</f>
        <v>0</v>
      </c>
      <c r="F11" s="303">
        <f>'Crop 1 - Input'!L21</f>
        <v>0</v>
      </c>
      <c r="G11" s="280">
        <f>IF(F11&gt;0,'Crop 1 - Input'!K21,0)</f>
        <v>0</v>
      </c>
      <c r="H11" s="280">
        <f>IF(G11&gt;0,G11/$E$10,0)</f>
        <v>0</v>
      </c>
    </row>
    <row r="12" spans="2:8" ht="15" customHeight="1" x14ac:dyDescent="0.3">
      <c r="B12" s="466" t="s">
        <v>497</v>
      </c>
      <c r="C12" s="466"/>
      <c r="D12" s="267" t="str">
        <f>'Crop 1 - Input'!H22</f>
        <v>acres</v>
      </c>
      <c r="E12" s="280">
        <f>'Crop 1 - Input'!F22</f>
        <v>0</v>
      </c>
      <c r="F12" s="303">
        <f>'Crop 1 - Input'!L22</f>
        <v>0</v>
      </c>
      <c r="G12" s="280">
        <f>IF(F12&gt;0,'Crop 1 - Input'!K22,0)</f>
        <v>0</v>
      </c>
      <c r="H12" s="280">
        <f>IF(G12&gt;0,G12/$E$10,0)</f>
        <v>0</v>
      </c>
    </row>
    <row r="13" spans="2:8" ht="15" customHeight="1" x14ac:dyDescent="0.3">
      <c r="B13" s="466" t="s">
        <v>66</v>
      </c>
      <c r="C13" s="466"/>
      <c r="D13" s="267"/>
      <c r="E13" s="280"/>
      <c r="F13" s="303">
        <f>'Crop 1 - Input'!L23</f>
        <v>0</v>
      </c>
      <c r="G13" s="280">
        <f>IF(F13&gt;0,'Crop 1 - Input'!K23,0)</f>
        <v>0</v>
      </c>
      <c r="H13" s="280">
        <f>IF(G13&gt;0,G13/$E$10,0)</f>
        <v>0</v>
      </c>
    </row>
    <row r="14" spans="2:8" ht="5.0999999999999996" customHeight="1" thickBot="1" x14ac:dyDescent="0.35">
      <c r="B14" s="269"/>
      <c r="C14" s="269"/>
      <c r="D14" s="270"/>
      <c r="E14" s="271"/>
      <c r="F14" s="272"/>
      <c r="G14" s="273"/>
      <c r="H14" s="271"/>
    </row>
    <row r="15" spans="2:8" ht="15" customHeight="1" thickTop="1" x14ac:dyDescent="0.3">
      <c r="B15" s="308" t="s">
        <v>472</v>
      </c>
      <c r="C15" s="308"/>
      <c r="D15" s="274"/>
      <c r="E15" s="275"/>
      <c r="F15" s="276">
        <f>SUM(F10:F14)</f>
        <v>0</v>
      </c>
      <c r="G15" s="361">
        <f>SUM(G10:G14)</f>
        <v>0</v>
      </c>
      <c r="H15" s="361">
        <f>SUM(H10:H14)</f>
        <v>0</v>
      </c>
    </row>
    <row r="16" spans="2:8" ht="10.050000000000001" customHeight="1" x14ac:dyDescent="0.3">
      <c r="B16" s="277"/>
      <c r="C16" s="277"/>
      <c r="D16" s="267"/>
      <c r="E16" s="264"/>
      <c r="F16" s="264"/>
      <c r="G16" s="268"/>
      <c r="H16" s="268"/>
    </row>
    <row r="17" spans="2:8" ht="15" customHeight="1" x14ac:dyDescent="0.3">
      <c r="B17" s="458" t="s">
        <v>473</v>
      </c>
      <c r="C17" s="458"/>
      <c r="D17" s="458"/>
      <c r="E17" s="458"/>
      <c r="F17" s="458"/>
      <c r="G17" s="458"/>
      <c r="H17" s="458"/>
    </row>
    <row r="18" spans="2:8" ht="15" customHeight="1" x14ac:dyDescent="0.3">
      <c r="B18" s="264"/>
      <c r="C18" s="264"/>
      <c r="F18" s="460" t="s">
        <v>487</v>
      </c>
      <c r="G18" s="460"/>
      <c r="H18" s="460"/>
    </row>
    <row r="19" spans="2:8" ht="15" customHeight="1" thickBot="1" x14ac:dyDescent="0.35">
      <c r="B19" s="279"/>
      <c r="C19" s="279"/>
      <c r="D19" s="312"/>
      <c r="E19" s="312"/>
      <c r="F19" s="365" t="s">
        <v>141</v>
      </c>
      <c r="G19" s="365" t="s">
        <v>471</v>
      </c>
      <c r="H19" s="300" t="s">
        <v>501</v>
      </c>
    </row>
    <row r="20" spans="2:8" ht="15" customHeight="1" x14ac:dyDescent="0.3">
      <c r="B20" s="264" t="s">
        <v>513</v>
      </c>
      <c r="C20" s="264"/>
    </row>
    <row r="21" spans="2:8" ht="15" customHeight="1" x14ac:dyDescent="0.3">
      <c r="B21" s="457" t="s">
        <v>488</v>
      </c>
      <c r="C21" s="457"/>
      <c r="F21" s="164">
        <f>'Crop 1 - Input'!L37</f>
        <v>0</v>
      </c>
      <c r="G21" s="291">
        <f>IF(F21&gt;0,F21/'Crop 1 - Input'!$K$6,0)</f>
        <v>0</v>
      </c>
      <c r="H21" s="280">
        <f t="shared" ref="H21:H36" si="0">IF(G21&gt;0,G21/$E$10,0)</f>
        <v>0</v>
      </c>
    </row>
    <row r="22" spans="2:8" ht="15" customHeight="1" x14ac:dyDescent="0.3">
      <c r="B22" s="457" t="s">
        <v>43</v>
      </c>
      <c r="C22" s="457"/>
      <c r="F22" s="164">
        <f>'Crop 1 - Input'!L48</f>
        <v>0</v>
      </c>
      <c r="G22" s="291">
        <f>IF(F22&gt;0,F22/'Crop 1 - Input'!$K$6,0)</f>
        <v>0</v>
      </c>
      <c r="H22" s="280">
        <f t="shared" si="0"/>
        <v>0</v>
      </c>
    </row>
    <row r="23" spans="2:8" ht="15" customHeight="1" x14ac:dyDescent="0.3">
      <c r="B23" s="457" t="s">
        <v>77</v>
      </c>
      <c r="C23" s="457"/>
      <c r="F23" s="164">
        <f>'Crop 1 - Input'!L60</f>
        <v>0</v>
      </c>
      <c r="G23" s="291">
        <f>IF(F23&gt;0,F23/'Crop 1 - Input'!$K$6,0)</f>
        <v>0</v>
      </c>
      <c r="H23" s="280">
        <f t="shared" si="0"/>
        <v>0</v>
      </c>
    </row>
    <row r="24" spans="2:8" ht="15" customHeight="1" x14ac:dyDescent="0.3">
      <c r="B24" s="457" t="s">
        <v>46</v>
      </c>
      <c r="C24" s="457"/>
      <c r="F24" s="164">
        <f>'Crop 1 - Input'!L75</f>
        <v>0</v>
      </c>
      <c r="G24" s="291">
        <f>IF(F24&gt;0,F24/'Crop 1 - Input'!$K$6,0)</f>
        <v>0</v>
      </c>
      <c r="H24" s="280">
        <f t="shared" si="0"/>
        <v>0</v>
      </c>
    </row>
    <row r="25" spans="2:8" ht="15" customHeight="1" x14ac:dyDescent="0.3">
      <c r="B25" s="457" t="s">
        <v>48</v>
      </c>
      <c r="C25" s="457"/>
      <c r="F25" s="164">
        <f>'Crop 1 - Input'!L100</f>
        <v>0</v>
      </c>
      <c r="G25" s="291">
        <f>IF(F25&gt;0,F25/'Crop 1 - Input'!$K$6,0)</f>
        <v>0</v>
      </c>
      <c r="H25" s="280">
        <f t="shared" si="0"/>
        <v>0</v>
      </c>
    </row>
    <row r="26" spans="2:8" ht="15" customHeight="1" x14ac:dyDescent="0.3">
      <c r="B26" s="457" t="s">
        <v>52</v>
      </c>
      <c r="C26" s="457"/>
      <c r="F26" s="164">
        <f>'Crop 1 - Input'!L118</f>
        <v>0</v>
      </c>
      <c r="G26" s="291">
        <f>IF(F26&gt;0,F26/'Crop 1 - Input'!$K$6,0)</f>
        <v>0</v>
      </c>
      <c r="H26" s="280">
        <f t="shared" si="0"/>
        <v>0</v>
      </c>
    </row>
    <row r="27" spans="2:8" ht="15" customHeight="1" x14ac:dyDescent="0.3">
      <c r="B27" s="467" t="s">
        <v>489</v>
      </c>
      <c r="C27" s="467"/>
      <c r="D27" s="467"/>
      <c r="F27" s="164">
        <f>'Crop 1 - Input'!L140</f>
        <v>0</v>
      </c>
      <c r="G27" s="291">
        <f>IF(F27&gt;0,F27/'Crop 1 - Input'!$K$6,0)</f>
        <v>0</v>
      </c>
      <c r="H27" s="280">
        <f t="shared" si="0"/>
        <v>0</v>
      </c>
    </row>
    <row r="28" spans="2:8" ht="15" customHeight="1" x14ac:dyDescent="0.3">
      <c r="B28" s="457" t="s">
        <v>507</v>
      </c>
      <c r="C28" s="457"/>
      <c r="F28" s="164">
        <f>AB79</f>
        <v>0</v>
      </c>
      <c r="G28" s="291">
        <f>IF(F28&gt;0,F28/'Crop 1 - Input'!$K$6,0)</f>
        <v>0</v>
      </c>
      <c r="H28" s="280">
        <f t="shared" si="0"/>
        <v>0</v>
      </c>
    </row>
    <row r="29" spans="2:8" ht="15" customHeight="1" x14ac:dyDescent="0.3">
      <c r="B29" s="457" t="s">
        <v>474</v>
      </c>
      <c r="C29" s="457"/>
      <c r="F29" s="164">
        <f>Overhead!E67*Overhead!G67</f>
        <v>0</v>
      </c>
      <c r="G29" s="291">
        <f>IF(F29&gt;0,F29/'Crop 1 - Input'!$K$6,0)</f>
        <v>0</v>
      </c>
      <c r="H29" s="280">
        <f t="shared" si="0"/>
        <v>0</v>
      </c>
    </row>
    <row r="30" spans="2:8" ht="15" customHeight="1" x14ac:dyDescent="0.3">
      <c r="B30" s="457" t="s">
        <v>455</v>
      </c>
      <c r="C30" s="457"/>
      <c r="F30" s="164">
        <f>Overhead!E68*Overhead!G68</f>
        <v>0</v>
      </c>
      <c r="G30" s="291">
        <f>IF(F30&gt;0,F30/'Crop 1 - Input'!$K$6,0)</f>
        <v>0</v>
      </c>
      <c r="H30" s="280">
        <f t="shared" si="0"/>
        <v>0</v>
      </c>
    </row>
    <row r="31" spans="2:8" ht="15" customHeight="1" x14ac:dyDescent="0.3">
      <c r="B31" s="457" t="s">
        <v>461</v>
      </c>
      <c r="C31" s="457"/>
      <c r="F31" s="164">
        <f>Overhead!E69*Overhead!G69</f>
        <v>0</v>
      </c>
      <c r="G31" s="291">
        <f>IF(F31&gt;0,F31/'Crop 1 - Input'!$K$6,0)</f>
        <v>0</v>
      </c>
      <c r="H31" s="280">
        <f t="shared" si="0"/>
        <v>0</v>
      </c>
    </row>
    <row r="32" spans="2:8" ht="15" customHeight="1" x14ac:dyDescent="0.3">
      <c r="B32" s="457" t="s">
        <v>490</v>
      </c>
      <c r="C32" s="457"/>
      <c r="F32" s="164">
        <f>'Crop 1 - Input'!L146</f>
        <v>0</v>
      </c>
      <c r="G32" s="291">
        <f>IF(F32&gt;0,F32/'Crop 1 - Input'!$K$6,0)</f>
        <v>0</v>
      </c>
      <c r="H32" s="280">
        <f t="shared" si="0"/>
        <v>0</v>
      </c>
    </row>
    <row r="33" spans="2:8" ht="15" customHeight="1" x14ac:dyDescent="0.3">
      <c r="B33" s="457" t="s">
        <v>3</v>
      </c>
      <c r="C33" s="457"/>
      <c r="F33" s="164">
        <f>'Crop 1 - Input'!L147+'Crop 1 - Input'!L148+'Crop 1 - Input'!L149+'Crop 1 - Input'!L150</f>
        <v>0</v>
      </c>
      <c r="G33" s="291">
        <f>IF(F33&gt;0,F33/'Crop 1 - Input'!$K$6,0)</f>
        <v>0</v>
      </c>
      <c r="H33" s="280">
        <f t="shared" si="0"/>
        <v>0</v>
      </c>
    </row>
    <row r="34" spans="2:8" ht="15" customHeight="1" x14ac:dyDescent="0.3">
      <c r="B34" s="463" t="s">
        <v>491</v>
      </c>
      <c r="C34" s="463"/>
      <c r="D34" s="287"/>
      <c r="E34" s="287"/>
      <c r="F34" s="306">
        <f>SUM(F21:F33)*0.5*(Overhead!$O$9)</f>
        <v>0</v>
      </c>
      <c r="G34" s="307">
        <f>IF(F34&gt;0,F34/'Crop 1 - Input'!$K$6,0)</f>
        <v>0</v>
      </c>
      <c r="H34" s="380">
        <f t="shared" si="0"/>
        <v>0</v>
      </c>
    </row>
    <row r="35" spans="2:8" ht="15" customHeight="1" x14ac:dyDescent="0.3">
      <c r="B35" s="286" t="s">
        <v>514</v>
      </c>
      <c r="F35" s="164">
        <f>SUM(F20:F34)</f>
        <v>0</v>
      </c>
      <c r="G35" s="291">
        <f>SUM(G21:G34)</f>
        <v>0</v>
      </c>
      <c r="H35" s="291">
        <f>SUM(H20:H34)</f>
        <v>0</v>
      </c>
    </row>
    <row r="36" spans="2:8" ht="15" customHeight="1" x14ac:dyDescent="0.3">
      <c r="B36" s="1" t="s">
        <v>475</v>
      </c>
      <c r="F36" s="164">
        <f>'Crop 1 - Input'!L130</f>
        <v>0</v>
      </c>
      <c r="G36" s="291">
        <f>IF(F36&gt;0,F36/'Crop 1 - Input'!$K$6,0)</f>
        <v>0</v>
      </c>
      <c r="H36" s="280">
        <f t="shared" si="0"/>
        <v>0</v>
      </c>
    </row>
    <row r="37" spans="2:8" ht="5.0999999999999996" customHeight="1" thickBot="1" x14ac:dyDescent="0.35">
      <c r="B37" s="313"/>
      <c r="C37" s="313"/>
      <c r="D37" s="313"/>
      <c r="E37" s="313"/>
      <c r="F37" s="314"/>
      <c r="G37" s="319"/>
      <c r="H37" s="319"/>
    </row>
    <row r="38" spans="2:8" ht="15" customHeight="1" thickTop="1" x14ac:dyDescent="0.3">
      <c r="B38" s="1" t="s">
        <v>476</v>
      </c>
      <c r="F38" s="164">
        <f>F35+F36</f>
        <v>0</v>
      </c>
      <c r="G38" s="291">
        <f>G35+G36</f>
        <v>0</v>
      </c>
      <c r="H38" s="291">
        <f>H35+H36</f>
        <v>0</v>
      </c>
    </row>
    <row r="39" spans="2:8" ht="15" customHeight="1" x14ac:dyDescent="0.3">
      <c r="B39" s="1" t="s">
        <v>269</v>
      </c>
      <c r="F39" s="164"/>
      <c r="G39" s="291"/>
      <c r="H39" s="291"/>
    </row>
    <row r="40" spans="2:8" ht="15" customHeight="1" x14ac:dyDescent="0.3">
      <c r="B40" s="286" t="s">
        <v>464</v>
      </c>
      <c r="C40" s="289"/>
      <c r="F40" s="164">
        <f>(Overhead!O12+Overhead!O13+Overhead!O14)*'Basic Information'!F10</f>
        <v>0</v>
      </c>
      <c r="G40" s="291">
        <f>IF(F40&gt;0,F40/'Crop 1 - Input'!$K$6,0)</f>
        <v>0</v>
      </c>
      <c r="H40" s="291">
        <f>IF(G40&gt;0,G40/$E$10,0)</f>
        <v>0</v>
      </c>
    </row>
    <row r="41" spans="2:8" ht="15" customHeight="1" x14ac:dyDescent="0.3">
      <c r="B41" s="286" t="s">
        <v>492</v>
      </c>
      <c r="C41" s="289"/>
      <c r="F41" s="164">
        <f>(Overhead!O17+Overhead!O19+Overhead!O21+Overhead!O23+Overhead!O26+Overhead!O28+Overhead!O30+Overhead!O33+Overhead!O35+Overhead!O37)*'Basic Information'!F10</f>
        <v>0</v>
      </c>
      <c r="G41" s="291">
        <f>IF(F41&gt;0,F41/'Crop 1 - Input'!$K$6,0)</f>
        <v>0</v>
      </c>
      <c r="H41" s="291">
        <f>IF(G41&gt;0,G41/$E$10,0)</f>
        <v>0</v>
      </c>
    </row>
    <row r="42" spans="2:8" ht="15" customHeight="1" x14ac:dyDescent="0.3">
      <c r="B42" s="286" t="s">
        <v>493</v>
      </c>
      <c r="C42" s="289"/>
      <c r="F42" s="164">
        <f>(Overhead!O16+Overhead!O18+Overhead!O20+Overhead!O22+Overhead!O25+Overhead!O27+Overhead!O29+Overhead!O32+Overhead!O34+Overhead!O36)*'Basic Information'!F10</f>
        <v>0</v>
      </c>
      <c r="G42" s="291">
        <f>IF(F42&gt;0,F42/'Crop 1 - Input'!$K$6,0)</f>
        <v>0</v>
      </c>
      <c r="H42" s="291">
        <f>IF(G42&gt;0,G42/$E$10,0)</f>
        <v>0</v>
      </c>
    </row>
    <row r="43" spans="2:8" ht="15" customHeight="1" x14ac:dyDescent="0.3">
      <c r="B43" s="310" t="s">
        <v>494</v>
      </c>
      <c r="C43" s="293"/>
      <c r="D43" s="287"/>
      <c r="E43" s="287"/>
      <c r="F43" s="306">
        <f>Overhead!O92*'Basic Information'!F10</f>
        <v>0</v>
      </c>
      <c r="G43" s="307">
        <f>IF(F43&gt;0,F43/'Crop 1 - Input'!$K$6,0)</f>
        <v>0</v>
      </c>
      <c r="H43" s="307">
        <f>IF(G43&gt;0,G43/$E$10,0)</f>
        <v>0</v>
      </c>
    </row>
    <row r="44" spans="2:8" ht="15" customHeight="1" x14ac:dyDescent="0.3">
      <c r="B44" s="1" t="s">
        <v>495</v>
      </c>
      <c r="F44" s="164">
        <f>SUM(F40:F43)</f>
        <v>0</v>
      </c>
      <c r="G44" s="291">
        <f>SUM(G40:G43)</f>
        <v>0</v>
      </c>
      <c r="H44" s="291">
        <f>SUM(H40:H43)</f>
        <v>0</v>
      </c>
    </row>
    <row r="45" spans="2:8" ht="10.050000000000001" customHeight="1" thickBot="1" x14ac:dyDescent="0.35">
      <c r="B45" s="313"/>
      <c r="C45" s="313"/>
      <c r="D45" s="313"/>
      <c r="E45" s="313"/>
      <c r="F45" s="314"/>
      <c r="G45" s="314"/>
      <c r="H45" s="314"/>
    </row>
    <row r="46" spans="2:8" ht="15" customHeight="1" thickTop="1" x14ac:dyDescent="0.3">
      <c r="B46" s="2" t="s">
        <v>502</v>
      </c>
      <c r="C46" s="2"/>
      <c r="D46" s="2"/>
      <c r="E46" s="2"/>
      <c r="F46" s="326">
        <f>F35+F36+F44</f>
        <v>0</v>
      </c>
      <c r="G46" s="327">
        <f>G35+G36+G44</f>
        <v>0</v>
      </c>
      <c r="H46" s="327">
        <f>H35+H36+H44</f>
        <v>0</v>
      </c>
    </row>
    <row r="47" spans="2:8" ht="10.050000000000001" customHeight="1" thickBot="1" x14ac:dyDescent="0.35"/>
    <row r="48" spans="2:8" ht="15" customHeight="1" thickBot="1" x14ac:dyDescent="0.35">
      <c r="B48" s="316" t="s">
        <v>506</v>
      </c>
      <c r="C48" s="317"/>
      <c r="D48" s="317"/>
      <c r="E48" s="317"/>
      <c r="F48" s="318">
        <f>F15-F46</f>
        <v>0</v>
      </c>
      <c r="G48" s="359">
        <f>G15-G46</f>
        <v>0</v>
      </c>
      <c r="H48" s="360">
        <f>H15-H46</f>
        <v>0</v>
      </c>
    </row>
    <row r="49" spans="2:11" ht="10.050000000000001" customHeight="1" x14ac:dyDescent="0.3"/>
    <row r="50" spans="2:11" ht="15" customHeight="1" x14ac:dyDescent="0.3">
      <c r="B50" s="265" t="s">
        <v>563</v>
      </c>
      <c r="C50" s="265"/>
      <c r="D50" s="265"/>
      <c r="E50" s="278"/>
      <c r="F50" s="278"/>
      <c r="G50" s="278"/>
      <c r="H50" s="278"/>
    </row>
    <row r="51" spans="2:11" ht="15" customHeight="1" x14ac:dyDescent="0.3">
      <c r="B51" s="343"/>
      <c r="C51" s="343"/>
      <c r="D51" s="464" t="s">
        <v>504</v>
      </c>
      <c r="E51" s="464"/>
      <c r="F51" s="464"/>
      <c r="G51" s="464"/>
      <c r="H51" s="464"/>
      <c r="K51" s="372"/>
    </row>
    <row r="52" spans="2:11" ht="15" customHeight="1" x14ac:dyDescent="0.3">
      <c r="B52" s="343"/>
      <c r="C52" s="343"/>
      <c r="D52" s="345">
        <v>-0.25</v>
      </c>
      <c r="E52" s="345">
        <v>-0.1</v>
      </c>
      <c r="F52" s="343"/>
      <c r="G52" s="345">
        <v>0.1</v>
      </c>
      <c r="H52" s="345">
        <v>0.25</v>
      </c>
    </row>
    <row r="53" spans="2:11" ht="15" customHeight="1" x14ac:dyDescent="0.3">
      <c r="B53" s="344" t="s">
        <v>477</v>
      </c>
      <c r="C53" s="344"/>
      <c r="D53" s="346">
        <f>F53*0.75</f>
        <v>0</v>
      </c>
      <c r="E53" s="346">
        <f>F53*0.9</f>
        <v>0</v>
      </c>
      <c r="F53" s="346">
        <f>'Crop 1 - Input'!J19</f>
        <v>0</v>
      </c>
      <c r="G53" s="346">
        <f>F53*1.1</f>
        <v>0</v>
      </c>
      <c r="H53" s="346">
        <f>F53*1.25</f>
        <v>0</v>
      </c>
    </row>
    <row r="54" spans="2:11" ht="15" customHeight="1" x14ac:dyDescent="0.3">
      <c r="B54" s="347">
        <v>-0.25</v>
      </c>
      <c r="C54" s="348">
        <f>C56*0.75</f>
        <v>0</v>
      </c>
      <c r="D54" s="349">
        <f t="shared" ref="D54:H58" si="1">(D$53*$C54)-$G$46</f>
        <v>0</v>
      </c>
      <c r="E54" s="350">
        <f t="shared" si="1"/>
        <v>0</v>
      </c>
      <c r="F54" s="350">
        <f t="shared" si="1"/>
        <v>0</v>
      </c>
      <c r="G54" s="350">
        <f t="shared" si="1"/>
        <v>0</v>
      </c>
      <c r="H54" s="351">
        <f t="shared" si="1"/>
        <v>0</v>
      </c>
    </row>
    <row r="55" spans="2:11" ht="15" customHeight="1" x14ac:dyDescent="0.3">
      <c r="B55" s="347">
        <v>-0.1</v>
      </c>
      <c r="C55" s="348">
        <f>C56*0.9</f>
        <v>0</v>
      </c>
      <c r="D55" s="352">
        <f t="shared" si="1"/>
        <v>0</v>
      </c>
      <c r="E55" s="346">
        <f t="shared" si="1"/>
        <v>0</v>
      </c>
      <c r="F55" s="346">
        <f t="shared" si="1"/>
        <v>0</v>
      </c>
      <c r="G55" s="346">
        <f t="shared" si="1"/>
        <v>0</v>
      </c>
      <c r="H55" s="353">
        <f t="shared" si="1"/>
        <v>0</v>
      </c>
    </row>
    <row r="56" spans="2:11" ht="15" customHeight="1" x14ac:dyDescent="0.3">
      <c r="B56" s="354" t="s">
        <v>503</v>
      </c>
      <c r="C56" s="348">
        <f>'Crop 1 - Input'!F19</f>
        <v>0</v>
      </c>
      <c r="D56" s="352">
        <f t="shared" si="1"/>
        <v>0</v>
      </c>
      <c r="E56" s="346">
        <f t="shared" si="1"/>
        <v>0</v>
      </c>
      <c r="F56" s="346">
        <f>(F$53*$C56)-$G$46</f>
        <v>0</v>
      </c>
      <c r="G56" s="346">
        <f t="shared" si="1"/>
        <v>0</v>
      </c>
      <c r="H56" s="353">
        <f t="shared" si="1"/>
        <v>0</v>
      </c>
    </row>
    <row r="57" spans="2:11" ht="15" customHeight="1" x14ac:dyDescent="0.3">
      <c r="B57" s="347">
        <v>0.1</v>
      </c>
      <c r="C57" s="348">
        <f>C56*1.1</f>
        <v>0</v>
      </c>
      <c r="D57" s="352">
        <f t="shared" si="1"/>
        <v>0</v>
      </c>
      <c r="E57" s="346">
        <f t="shared" si="1"/>
        <v>0</v>
      </c>
      <c r="F57" s="346">
        <f t="shared" si="1"/>
        <v>0</v>
      </c>
      <c r="G57" s="346">
        <f t="shared" si="1"/>
        <v>0</v>
      </c>
      <c r="H57" s="353">
        <f t="shared" si="1"/>
        <v>0</v>
      </c>
    </row>
    <row r="58" spans="2:11" ht="15" customHeight="1" x14ac:dyDescent="0.3">
      <c r="B58" s="347">
        <v>0.25</v>
      </c>
      <c r="C58" s="348">
        <f>C56*1.25</f>
        <v>0</v>
      </c>
      <c r="D58" s="355">
        <f t="shared" si="1"/>
        <v>0</v>
      </c>
      <c r="E58" s="356">
        <f t="shared" si="1"/>
        <v>0</v>
      </c>
      <c r="F58" s="356">
        <f t="shared" si="1"/>
        <v>0</v>
      </c>
      <c r="G58" s="356">
        <f t="shared" si="1"/>
        <v>0</v>
      </c>
      <c r="H58" s="357">
        <f t="shared" si="1"/>
        <v>0</v>
      </c>
    </row>
    <row r="59" spans="2:11" ht="10.050000000000001" customHeight="1" thickBot="1" x14ac:dyDescent="0.35">
      <c r="B59" s="6"/>
      <c r="C59" s="6"/>
      <c r="D59" s="6"/>
      <c r="E59" s="6"/>
      <c r="F59" s="6"/>
      <c r="G59" s="6"/>
      <c r="H59" s="6"/>
    </row>
    <row r="72" spans="27:28" ht="15" customHeight="1" x14ac:dyDescent="0.3">
      <c r="AA72" s="462" t="s">
        <v>508</v>
      </c>
      <c r="AB72" s="462"/>
    </row>
    <row r="73" spans="27:28" ht="15" customHeight="1" x14ac:dyDescent="0.3">
      <c r="AA73" s="27" t="s">
        <v>509</v>
      </c>
      <c r="AB73" s="27"/>
    </row>
    <row r="74" spans="27:28" ht="15" customHeight="1" x14ac:dyDescent="0.3">
      <c r="AA74" s="320" t="s">
        <v>510</v>
      </c>
      <c r="AB74" s="321">
        <f>(Overhead!E48*Overhead!G48)+(Overhead!E49*Overhead!G49)+(Overhead!E50*Overhead!G50)+(Overhead!E51*Overhead!G51)+(Overhead!E52*Overhead!G52)+(Overhead!E53*Overhead!G53)</f>
        <v>0</v>
      </c>
    </row>
    <row r="75" spans="27:28" ht="15" customHeight="1" x14ac:dyDescent="0.3">
      <c r="AA75" s="322" t="s">
        <v>46</v>
      </c>
      <c r="AB75" s="323">
        <f>'Crop 1 - Input'!L80</f>
        <v>0</v>
      </c>
    </row>
    <row r="76" spans="27:28" ht="15" customHeight="1" x14ac:dyDescent="0.3">
      <c r="AA76" s="320" t="s">
        <v>75</v>
      </c>
      <c r="AB76" s="321">
        <f>SUM(AB74:AB75)</f>
        <v>0</v>
      </c>
    </row>
    <row r="77" spans="27:28" ht="15" customHeight="1" x14ac:dyDescent="0.3">
      <c r="AA77" s="27" t="s">
        <v>511</v>
      </c>
      <c r="AB77" s="321">
        <f>AB74*Overhead!Q57</f>
        <v>0</v>
      </c>
    </row>
    <row r="78" spans="27:28" ht="15" customHeight="1" thickBot="1" x14ac:dyDescent="0.35">
      <c r="AA78" s="324" t="s">
        <v>512</v>
      </c>
      <c r="AB78" s="325">
        <f>AB74*Overhead!Q58</f>
        <v>0</v>
      </c>
    </row>
    <row r="79" spans="27:28" ht="15" customHeight="1" thickTop="1" x14ac:dyDescent="0.3">
      <c r="AA79" s="27" t="s">
        <v>174</v>
      </c>
      <c r="AB79" s="321">
        <f>AB76+AB77+AB78</f>
        <v>0</v>
      </c>
    </row>
  </sheetData>
  <sheetProtection algorithmName="SHA-512" hashValue="QVHkFU2B8nOFLuZeW8MUBD2t22M+c+ETLfuOJHJiInObgsVEV+Ngw9qPUE6EoEANk5zDMERLKMGi/w67E4vNhw==" saltValue="Zp4m3mjSeCQ1gHZhu7/kAA==" spinCount="100000" sheet="1" objects="1" scenarios="1"/>
  <mergeCells count="27">
    <mergeCell ref="B29:C29"/>
    <mergeCell ref="B30:C30"/>
    <mergeCell ref="B10:C10"/>
    <mergeCell ref="B11:C11"/>
    <mergeCell ref="B12:C12"/>
    <mergeCell ref="B13:C13"/>
    <mergeCell ref="B21:C21"/>
    <mergeCell ref="B22:C22"/>
    <mergeCell ref="B27:D27"/>
    <mergeCell ref="B28:C28"/>
    <mergeCell ref="B23:C23"/>
    <mergeCell ref="B24:C24"/>
    <mergeCell ref="B25:C25"/>
    <mergeCell ref="AA72:AB72"/>
    <mergeCell ref="B31:C31"/>
    <mergeCell ref="B32:C32"/>
    <mergeCell ref="B33:C33"/>
    <mergeCell ref="B34:C34"/>
    <mergeCell ref="D51:H51"/>
    <mergeCell ref="B3:H3"/>
    <mergeCell ref="B26:C26"/>
    <mergeCell ref="B7:H7"/>
    <mergeCell ref="B17:H17"/>
    <mergeCell ref="F8:H8"/>
    <mergeCell ref="F18:H18"/>
    <mergeCell ref="B4:H4"/>
    <mergeCell ref="B6:D6"/>
  </mergeCells>
  <printOptions horizontalCentered="1"/>
  <pageMargins left="0.45" right="0.45" top="0.5" bottom="0.5" header="0" footer="0"/>
  <pageSetup scale="85" orientation="portrait" horizontalDpi="4294967295" verticalDpi="4294967295" r:id="rId1"/>
  <ignoredErrors>
    <ignoredError sqref="G35:H35" 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H152"/>
  <sheetViews>
    <sheetView showGridLines="0" showRowColHeaders="0" zoomScaleNormal="100" workbookViewId="0">
      <selection activeCell="K6" sqref="K6"/>
    </sheetView>
  </sheetViews>
  <sheetFormatPr defaultRowHeight="15" customHeight="1" x14ac:dyDescent="0.3"/>
  <cols>
    <col min="1" max="1" width="2.88671875" style="4" customWidth="1"/>
    <col min="2" max="2" width="0.88671875" style="4" customWidth="1"/>
    <col min="3" max="3" width="1.6640625" style="4" customWidth="1"/>
    <col min="4" max="4" width="17.6640625" style="4" customWidth="1"/>
    <col min="5" max="5" width="0.88671875" style="4" customWidth="1"/>
    <col min="6" max="6" width="9.77734375" style="4" customWidth="1"/>
    <col min="7" max="7" width="0.88671875" style="4" customWidth="1"/>
    <col min="8" max="8" width="9.6640625" style="4" customWidth="1"/>
    <col min="9" max="9" width="0.88671875" style="4" customWidth="1"/>
    <col min="10" max="11" width="9.77734375" style="4" customWidth="1"/>
    <col min="12" max="12" width="11.77734375" style="4" customWidth="1"/>
    <col min="13" max="13" width="0.88671875" style="4" customWidth="1"/>
    <col min="14" max="14" width="2.88671875" style="4" customWidth="1"/>
    <col min="15" max="15" width="0.88671875" style="4" customWidth="1"/>
    <col min="16" max="27" width="4.88671875" style="4" customWidth="1"/>
    <col min="28" max="28" width="0.88671875" style="4" customWidth="1"/>
    <col min="29" max="29" width="6.88671875" style="51" customWidth="1"/>
    <col min="30" max="16384" width="8.88671875" style="4"/>
  </cols>
  <sheetData>
    <row r="2" spans="2:29" ht="15" customHeight="1" thickBot="1" x14ac:dyDescent="0.35">
      <c r="C2" s="451" t="s">
        <v>545</v>
      </c>
      <c r="D2" s="451"/>
      <c r="E2" s="451"/>
      <c r="F2" s="451"/>
    </row>
    <row r="3" spans="2:29" ht="5.0999999999999996" customHeight="1" x14ac:dyDescent="0.3">
      <c r="B3" s="58"/>
      <c r="C3" s="68"/>
      <c r="D3" s="68"/>
      <c r="E3" s="68"/>
      <c r="F3" s="59"/>
      <c r="G3" s="59"/>
      <c r="H3" s="59"/>
      <c r="I3" s="59"/>
      <c r="J3" s="59"/>
      <c r="K3" s="59"/>
      <c r="L3" s="59"/>
      <c r="M3" s="62"/>
      <c r="X3" s="438" t="s">
        <v>469</v>
      </c>
      <c r="Y3" s="439"/>
      <c r="Z3" s="439"/>
      <c r="AA3" s="439"/>
      <c r="AB3" s="440"/>
    </row>
    <row r="4" spans="2:29" ht="15" customHeight="1" x14ac:dyDescent="0.3">
      <c r="B4" s="63"/>
      <c r="C4" s="57" t="s">
        <v>17</v>
      </c>
      <c r="D4" s="57"/>
      <c r="H4" s="452" t="str">
        <f>'Basic Information'!D12</f>
        <v>Crop</v>
      </c>
      <c r="I4" s="452"/>
      <c r="J4" s="452"/>
      <c r="K4" s="452"/>
      <c r="L4" s="120"/>
      <c r="M4" s="65"/>
      <c r="X4" s="441"/>
      <c r="Y4" s="442"/>
      <c r="Z4" s="442"/>
      <c r="AA4" s="442"/>
      <c r="AB4" s="443"/>
    </row>
    <row r="5" spans="2:29" ht="5.0999999999999996" customHeight="1" x14ac:dyDescent="0.3">
      <c r="B5" s="63"/>
      <c r="C5" s="57"/>
      <c r="D5" s="57"/>
      <c r="I5" s="69"/>
      <c r="J5" s="69"/>
      <c r="K5" s="69"/>
      <c r="L5" s="69"/>
      <c r="M5" s="65"/>
      <c r="X5" s="441"/>
      <c r="Y5" s="442"/>
      <c r="Z5" s="442"/>
      <c r="AA5" s="442"/>
      <c r="AB5" s="443"/>
    </row>
    <row r="6" spans="2:29" ht="15" customHeight="1" x14ac:dyDescent="0.3">
      <c r="B6" s="63"/>
      <c r="C6" s="57" t="s">
        <v>311</v>
      </c>
      <c r="D6" s="57"/>
      <c r="I6" s="57"/>
      <c r="J6" s="57"/>
      <c r="K6" s="126">
        <v>0</v>
      </c>
      <c r="L6" s="128"/>
      <c r="M6" s="65"/>
      <c r="X6" s="441"/>
      <c r="Y6" s="442"/>
      <c r="Z6" s="442"/>
      <c r="AA6" s="442"/>
      <c r="AB6" s="443"/>
    </row>
    <row r="7" spans="2:29" ht="5.0999999999999996" customHeight="1" thickBot="1" x14ac:dyDescent="0.35">
      <c r="B7" s="66"/>
      <c r="C7" s="6"/>
      <c r="D7" s="6"/>
      <c r="E7" s="6"/>
      <c r="F7" s="6"/>
      <c r="G7" s="6"/>
      <c r="H7" s="6"/>
      <c r="I7" s="6"/>
      <c r="J7" s="6"/>
      <c r="K7" s="6"/>
      <c r="L7" s="6"/>
      <c r="M7" s="67"/>
      <c r="X7" s="441"/>
      <c r="Y7" s="442"/>
      <c r="Z7" s="442"/>
      <c r="AA7" s="442"/>
      <c r="AB7" s="443"/>
    </row>
    <row r="8" spans="2:29" ht="15" customHeight="1" x14ac:dyDescent="0.3">
      <c r="X8" s="444"/>
      <c r="Y8" s="445"/>
      <c r="Z8" s="445"/>
      <c r="AA8" s="445"/>
      <c r="AB8" s="446"/>
    </row>
    <row r="9" spans="2:29" ht="15" customHeight="1" thickBot="1" x14ac:dyDescent="0.35">
      <c r="C9" s="38" t="s">
        <v>127</v>
      </c>
      <c r="D9" s="5"/>
      <c r="Q9" s="6"/>
      <c r="R9" s="6"/>
    </row>
    <row r="10" spans="2:29" ht="15" customHeight="1" x14ac:dyDescent="0.3">
      <c r="B10" s="58"/>
      <c r="C10" s="59"/>
      <c r="D10" s="59"/>
      <c r="E10" s="59"/>
      <c r="F10" s="60" t="s">
        <v>59</v>
      </c>
      <c r="G10" s="60"/>
      <c r="H10" s="59"/>
      <c r="I10" s="59"/>
      <c r="J10" s="60" t="s">
        <v>62</v>
      </c>
      <c r="K10" s="61" t="s">
        <v>124</v>
      </c>
      <c r="L10" s="60" t="s">
        <v>65</v>
      </c>
      <c r="M10" s="62"/>
      <c r="O10" s="58"/>
      <c r="P10" s="437" t="s">
        <v>126</v>
      </c>
      <c r="Q10" s="437"/>
      <c r="R10" s="437"/>
      <c r="S10" s="437"/>
      <c r="T10" s="437"/>
      <c r="U10" s="437"/>
      <c r="V10" s="437"/>
      <c r="W10" s="437"/>
      <c r="X10" s="437"/>
      <c r="Y10" s="437"/>
      <c r="Z10" s="437"/>
      <c r="AA10" s="437"/>
      <c r="AB10" s="78"/>
    </row>
    <row r="11" spans="2:29" ht="15" customHeight="1" x14ac:dyDescent="0.3">
      <c r="B11" s="63"/>
      <c r="C11" s="11" t="s">
        <v>123</v>
      </c>
      <c r="D11" s="11"/>
      <c r="E11" s="11"/>
      <c r="F11" s="64" t="s">
        <v>60</v>
      </c>
      <c r="G11" s="64"/>
      <c r="H11" s="64" t="s">
        <v>61</v>
      </c>
      <c r="I11" s="11"/>
      <c r="J11" s="64" t="s">
        <v>63</v>
      </c>
      <c r="K11" s="64" t="s">
        <v>60</v>
      </c>
      <c r="L11" s="64" t="s">
        <v>429</v>
      </c>
      <c r="M11" s="65"/>
      <c r="O11" s="63"/>
      <c r="P11" s="81" t="s">
        <v>101</v>
      </c>
      <c r="Q11" s="81" t="s">
        <v>102</v>
      </c>
      <c r="R11" s="81" t="s">
        <v>103</v>
      </c>
      <c r="S11" s="81" t="s">
        <v>104</v>
      </c>
      <c r="T11" s="81" t="s">
        <v>105</v>
      </c>
      <c r="U11" s="81" t="s">
        <v>106</v>
      </c>
      <c r="V11" s="81" t="s">
        <v>107</v>
      </c>
      <c r="W11" s="81" t="s">
        <v>108</v>
      </c>
      <c r="X11" s="81" t="s">
        <v>109</v>
      </c>
      <c r="Y11" s="81" t="s">
        <v>110</v>
      </c>
      <c r="Z11" s="81" t="s">
        <v>111</v>
      </c>
      <c r="AA11" s="81" t="s">
        <v>112</v>
      </c>
      <c r="AB11" s="80"/>
    </row>
    <row r="12" spans="2:29" ht="5.0999999999999996" customHeight="1" x14ac:dyDescent="0.3">
      <c r="B12" s="63"/>
      <c r="M12" s="65"/>
      <c r="O12" s="63"/>
      <c r="P12" s="7"/>
      <c r="Q12" s="7"/>
      <c r="R12" s="7"/>
      <c r="S12" s="7"/>
      <c r="T12" s="7"/>
      <c r="U12" s="7"/>
      <c r="V12" s="7"/>
      <c r="W12" s="7"/>
      <c r="X12" s="7"/>
      <c r="Y12" s="7"/>
      <c r="Z12" s="7"/>
      <c r="AA12" s="7"/>
      <c r="AB12" s="80"/>
    </row>
    <row r="13" spans="2:29" ht="15" customHeight="1" x14ac:dyDescent="0.3">
      <c r="B13" s="63"/>
      <c r="C13" s="4" t="s">
        <v>496</v>
      </c>
      <c r="M13" s="65"/>
      <c r="O13" s="63"/>
      <c r="P13" s="7"/>
      <c r="Q13" s="7"/>
      <c r="R13" s="7"/>
      <c r="S13" s="7"/>
      <c r="T13" s="7"/>
      <c r="U13" s="7"/>
      <c r="V13" s="7"/>
      <c r="W13" s="7"/>
      <c r="X13" s="7"/>
      <c r="Y13" s="7"/>
      <c r="Z13" s="7"/>
      <c r="AA13" s="7"/>
      <c r="AB13" s="80"/>
    </row>
    <row r="14" spans="2:29" ht="15" customHeight="1" x14ac:dyDescent="0.3">
      <c r="B14" s="63"/>
      <c r="D14" s="294" t="s">
        <v>17</v>
      </c>
      <c r="F14" s="251">
        <v>0</v>
      </c>
      <c r="H14" s="254" t="s">
        <v>426</v>
      </c>
      <c r="J14" s="251">
        <v>0</v>
      </c>
      <c r="K14" s="20">
        <f>F14*J14</f>
        <v>0</v>
      </c>
      <c r="L14" s="20">
        <f>K14*$K$6</f>
        <v>0</v>
      </c>
      <c r="M14" s="65"/>
      <c r="O14" s="63"/>
      <c r="P14" s="244">
        <v>0</v>
      </c>
      <c r="Q14" s="244">
        <v>0</v>
      </c>
      <c r="R14" s="244">
        <v>0</v>
      </c>
      <c r="S14" s="244">
        <v>0</v>
      </c>
      <c r="T14" s="244">
        <v>0</v>
      </c>
      <c r="U14" s="244">
        <v>0</v>
      </c>
      <c r="V14" s="244">
        <v>0</v>
      </c>
      <c r="W14" s="244">
        <v>0</v>
      </c>
      <c r="X14" s="244">
        <v>0</v>
      </c>
      <c r="Y14" s="244">
        <v>0</v>
      </c>
      <c r="Z14" s="244">
        <v>0</v>
      </c>
      <c r="AA14" s="244">
        <v>0</v>
      </c>
      <c r="AB14" s="18"/>
      <c r="AC14" s="52">
        <f>SUM(P14:AA14)</f>
        <v>0</v>
      </c>
    </row>
    <row r="15" spans="2:29" ht="15" customHeight="1" x14ac:dyDescent="0.3">
      <c r="B15" s="63"/>
      <c r="D15" s="4" t="str">
        <f>D14</f>
        <v>Crop</v>
      </c>
      <c r="F15" s="251">
        <v>0</v>
      </c>
      <c r="H15" s="7" t="str">
        <f>H14</f>
        <v>Harv. Units</v>
      </c>
      <c r="J15" s="251">
        <v>0</v>
      </c>
      <c r="K15" s="20">
        <f>F15*J15</f>
        <v>0</v>
      </c>
      <c r="L15" s="20">
        <f t="shared" ref="L15:L23" si="0">K15*$K$6</f>
        <v>0</v>
      </c>
      <c r="M15" s="65"/>
      <c r="O15" s="63"/>
      <c r="P15" s="244">
        <v>0</v>
      </c>
      <c r="Q15" s="244">
        <v>0</v>
      </c>
      <c r="R15" s="244">
        <v>0</v>
      </c>
      <c r="S15" s="244">
        <v>0</v>
      </c>
      <c r="T15" s="244">
        <v>0</v>
      </c>
      <c r="U15" s="244">
        <v>0</v>
      </c>
      <c r="V15" s="244">
        <v>0</v>
      </c>
      <c r="W15" s="244">
        <v>0</v>
      </c>
      <c r="X15" s="244">
        <v>0</v>
      </c>
      <c r="Y15" s="244">
        <v>0</v>
      </c>
      <c r="Z15" s="244">
        <v>0</v>
      </c>
      <c r="AA15" s="244">
        <v>0</v>
      </c>
      <c r="AB15" s="18"/>
      <c r="AC15" s="52">
        <f t="shared" ref="AC15:AC23" si="1">SUM(P15:AA15)</f>
        <v>0</v>
      </c>
    </row>
    <row r="16" spans="2:29" ht="15" customHeight="1" x14ac:dyDescent="0.3">
      <c r="B16" s="63"/>
      <c r="D16" s="4" t="str">
        <f>D14</f>
        <v>Crop</v>
      </c>
      <c r="F16" s="251">
        <v>0</v>
      </c>
      <c r="H16" s="7" t="str">
        <f>H14</f>
        <v>Harv. Units</v>
      </c>
      <c r="J16" s="251">
        <v>0</v>
      </c>
      <c r="K16" s="20">
        <f>F16*J16</f>
        <v>0</v>
      </c>
      <c r="L16" s="20">
        <f t="shared" si="0"/>
        <v>0</v>
      </c>
      <c r="M16" s="65"/>
      <c r="O16" s="63"/>
      <c r="P16" s="244">
        <v>0</v>
      </c>
      <c r="Q16" s="244">
        <v>0</v>
      </c>
      <c r="R16" s="244">
        <v>0</v>
      </c>
      <c r="S16" s="244">
        <v>0</v>
      </c>
      <c r="T16" s="244">
        <v>0</v>
      </c>
      <c r="U16" s="244">
        <v>0</v>
      </c>
      <c r="V16" s="244">
        <v>0</v>
      </c>
      <c r="W16" s="244">
        <v>0</v>
      </c>
      <c r="X16" s="244">
        <v>0</v>
      </c>
      <c r="Y16" s="244">
        <v>0</v>
      </c>
      <c r="Z16" s="244">
        <v>0</v>
      </c>
      <c r="AA16" s="244">
        <v>0</v>
      </c>
      <c r="AB16" s="18"/>
      <c r="AC16" s="52">
        <f t="shared" si="1"/>
        <v>0</v>
      </c>
    </row>
    <row r="17" spans="2:29" ht="15" customHeight="1" x14ac:dyDescent="0.3">
      <c r="B17" s="63"/>
      <c r="D17" s="4" t="str">
        <f>D14</f>
        <v>Crop</v>
      </c>
      <c r="F17" s="251">
        <v>0</v>
      </c>
      <c r="H17" s="7" t="str">
        <f>H14</f>
        <v>Harv. Units</v>
      </c>
      <c r="J17" s="251">
        <v>0</v>
      </c>
      <c r="K17" s="20">
        <f>F17*J17</f>
        <v>0</v>
      </c>
      <c r="L17" s="20">
        <f t="shared" si="0"/>
        <v>0</v>
      </c>
      <c r="M17" s="65"/>
      <c r="O17" s="63"/>
      <c r="P17" s="244">
        <v>0</v>
      </c>
      <c r="Q17" s="244">
        <v>0</v>
      </c>
      <c r="R17" s="244">
        <v>0</v>
      </c>
      <c r="S17" s="244">
        <v>0</v>
      </c>
      <c r="T17" s="244">
        <v>0</v>
      </c>
      <c r="U17" s="244">
        <v>0</v>
      </c>
      <c r="V17" s="244">
        <v>0</v>
      </c>
      <c r="W17" s="244">
        <v>0</v>
      </c>
      <c r="X17" s="244">
        <v>0</v>
      </c>
      <c r="Y17" s="244">
        <v>0</v>
      </c>
      <c r="Z17" s="244">
        <v>0</v>
      </c>
      <c r="AA17" s="244">
        <v>0</v>
      </c>
      <c r="AB17" s="18"/>
      <c r="AC17" s="52">
        <f t="shared" si="1"/>
        <v>0</v>
      </c>
    </row>
    <row r="18" spans="2:29" ht="5.0999999999999996" customHeight="1" x14ac:dyDescent="0.3">
      <c r="B18" s="63"/>
      <c r="C18" s="11"/>
      <c r="D18" s="11"/>
      <c r="E18" s="11"/>
      <c r="F18" s="11"/>
      <c r="G18" s="11"/>
      <c r="H18" s="11"/>
      <c r="I18" s="11"/>
      <c r="J18" s="11"/>
      <c r="K18" s="295"/>
      <c r="L18" s="295"/>
      <c r="M18" s="65"/>
      <c r="O18" s="63"/>
      <c r="P18" s="297"/>
      <c r="Q18" s="297"/>
      <c r="R18" s="297"/>
      <c r="S18" s="297"/>
      <c r="T18" s="297"/>
      <c r="U18" s="297"/>
      <c r="V18" s="297"/>
      <c r="W18" s="297"/>
      <c r="X18" s="297"/>
      <c r="Y18" s="297"/>
      <c r="Z18" s="297"/>
      <c r="AA18" s="297"/>
      <c r="AB18" s="18"/>
      <c r="AC18" s="52"/>
    </row>
    <row r="19" spans="2:29" ht="15" customHeight="1" x14ac:dyDescent="0.3">
      <c r="B19" s="63"/>
      <c r="D19" s="4" t="s">
        <v>174</v>
      </c>
      <c r="F19" s="9">
        <f>SUM(F14:F18)</f>
        <v>0</v>
      </c>
      <c r="H19" s="311" t="s">
        <v>505</v>
      </c>
      <c r="J19" s="9">
        <f>IF(SUM(J14:J17)&gt;0,AVERAGEIF(J14:J17,"&gt;0"),0)</f>
        <v>0</v>
      </c>
      <c r="K19" s="20">
        <f>SUM(K14:K18)</f>
        <v>0</v>
      </c>
      <c r="L19" s="20">
        <f>SUM(L14:L18)</f>
        <v>0</v>
      </c>
      <c r="M19" s="65"/>
      <c r="O19" s="63"/>
      <c r="P19" s="297"/>
      <c r="Q19" s="297"/>
      <c r="R19" s="297"/>
      <c r="S19" s="297"/>
      <c r="T19" s="297"/>
      <c r="U19" s="297"/>
      <c r="V19" s="297"/>
      <c r="W19" s="297"/>
      <c r="X19" s="297"/>
      <c r="Y19" s="297"/>
      <c r="Z19" s="297"/>
      <c r="AA19" s="297"/>
      <c r="AB19" s="18"/>
      <c r="AC19" s="52"/>
    </row>
    <row r="20" spans="2:29" ht="15" customHeight="1" x14ac:dyDescent="0.3">
      <c r="B20" s="63"/>
      <c r="C20" s="4" t="s">
        <v>3</v>
      </c>
      <c r="K20" s="20"/>
      <c r="L20" s="20"/>
      <c r="M20" s="65"/>
      <c r="O20" s="63"/>
      <c r="P20" s="297"/>
      <c r="Q20" s="297"/>
      <c r="R20" s="297"/>
      <c r="S20" s="297"/>
      <c r="T20" s="297"/>
      <c r="U20" s="297"/>
      <c r="V20" s="297"/>
      <c r="W20" s="297"/>
      <c r="X20" s="297"/>
      <c r="Y20" s="297"/>
      <c r="Z20" s="297"/>
      <c r="AA20" s="297"/>
      <c r="AB20" s="18"/>
      <c r="AC20" s="52"/>
    </row>
    <row r="21" spans="2:29" ht="15" customHeight="1" x14ac:dyDescent="0.3">
      <c r="B21" s="63"/>
      <c r="D21" s="296" t="s">
        <v>3</v>
      </c>
      <c r="F21" s="251">
        <v>0</v>
      </c>
      <c r="H21" s="254" t="s">
        <v>426</v>
      </c>
      <c r="J21" s="251">
        <v>0</v>
      </c>
      <c r="K21" s="20">
        <f>F21*J21</f>
        <v>0</v>
      </c>
      <c r="L21" s="20">
        <f>K21*$K$6</f>
        <v>0</v>
      </c>
      <c r="M21" s="65"/>
      <c r="O21" s="63"/>
      <c r="P21" s="244">
        <v>0</v>
      </c>
      <c r="Q21" s="244">
        <v>0</v>
      </c>
      <c r="R21" s="244">
        <v>0</v>
      </c>
      <c r="S21" s="244">
        <v>0</v>
      </c>
      <c r="T21" s="244">
        <v>0</v>
      </c>
      <c r="U21" s="244">
        <v>0</v>
      </c>
      <c r="V21" s="244">
        <v>0</v>
      </c>
      <c r="W21" s="244">
        <v>0</v>
      </c>
      <c r="X21" s="244">
        <v>0</v>
      </c>
      <c r="Y21" s="244">
        <v>0</v>
      </c>
      <c r="Z21" s="244">
        <v>0</v>
      </c>
      <c r="AA21" s="244">
        <v>0</v>
      </c>
      <c r="AB21" s="18"/>
      <c r="AC21" s="52">
        <f>SUM(P21:AA21)</f>
        <v>0</v>
      </c>
    </row>
    <row r="22" spans="2:29" ht="15" customHeight="1" x14ac:dyDescent="0.3">
      <c r="B22" s="63"/>
      <c r="D22" s="4" t="s">
        <v>497</v>
      </c>
      <c r="F22" s="251">
        <v>0</v>
      </c>
      <c r="H22" s="254" t="s">
        <v>426</v>
      </c>
      <c r="J22" s="251">
        <v>0</v>
      </c>
      <c r="K22" s="20">
        <f>F22*J22</f>
        <v>0</v>
      </c>
      <c r="L22" s="20">
        <f t="shared" si="0"/>
        <v>0</v>
      </c>
      <c r="M22" s="65"/>
      <c r="O22" s="63"/>
      <c r="P22" s="244">
        <v>0</v>
      </c>
      <c r="Q22" s="244">
        <v>0</v>
      </c>
      <c r="R22" s="244">
        <v>0</v>
      </c>
      <c r="S22" s="244">
        <v>0</v>
      </c>
      <c r="T22" s="244">
        <v>0</v>
      </c>
      <c r="U22" s="244">
        <v>0</v>
      </c>
      <c r="V22" s="244">
        <v>0</v>
      </c>
      <c r="W22" s="244">
        <v>0</v>
      </c>
      <c r="X22" s="244">
        <v>0</v>
      </c>
      <c r="Y22" s="244">
        <v>0</v>
      </c>
      <c r="Z22" s="244">
        <v>0</v>
      </c>
      <c r="AA22" s="244">
        <v>0</v>
      </c>
      <c r="AB22" s="18"/>
      <c r="AC22" s="52">
        <f t="shared" si="1"/>
        <v>0</v>
      </c>
    </row>
    <row r="23" spans="2:29" ht="15" customHeight="1" x14ac:dyDescent="0.3">
      <c r="B23" s="63"/>
      <c r="D23" s="432" t="s">
        <v>66</v>
      </c>
      <c r="E23" s="432"/>
      <c r="K23" s="252">
        <v>0</v>
      </c>
      <c r="L23" s="20">
        <f t="shared" si="0"/>
        <v>0</v>
      </c>
      <c r="M23" s="65"/>
      <c r="O23" s="63"/>
      <c r="P23" s="244">
        <v>0</v>
      </c>
      <c r="Q23" s="244">
        <v>0</v>
      </c>
      <c r="R23" s="244">
        <v>0</v>
      </c>
      <c r="S23" s="244">
        <v>0</v>
      </c>
      <c r="T23" s="244">
        <v>0</v>
      </c>
      <c r="U23" s="244">
        <v>0</v>
      </c>
      <c r="V23" s="244">
        <v>0</v>
      </c>
      <c r="W23" s="244">
        <v>0</v>
      </c>
      <c r="X23" s="244">
        <v>0</v>
      </c>
      <c r="Y23" s="244">
        <v>0</v>
      </c>
      <c r="Z23" s="244">
        <v>0</v>
      </c>
      <c r="AA23" s="244">
        <v>0</v>
      </c>
      <c r="AB23" s="18"/>
      <c r="AC23" s="52">
        <f t="shared" si="1"/>
        <v>0</v>
      </c>
    </row>
    <row r="24" spans="2:29" ht="5.0999999999999996" customHeight="1" thickBot="1" x14ac:dyDescent="0.35">
      <c r="B24" s="63"/>
      <c r="C24" s="10"/>
      <c r="D24" s="10"/>
      <c r="E24" s="10"/>
      <c r="F24" s="10"/>
      <c r="G24" s="10"/>
      <c r="H24" s="10"/>
      <c r="I24" s="10"/>
      <c r="J24" s="10"/>
      <c r="K24" s="10"/>
      <c r="L24" s="10"/>
      <c r="M24" s="65"/>
      <c r="O24" s="66"/>
      <c r="P24" s="6"/>
      <c r="Q24" s="6"/>
      <c r="R24" s="6"/>
      <c r="S24" s="6"/>
      <c r="T24" s="6"/>
      <c r="U24" s="6"/>
      <c r="V24" s="6"/>
      <c r="W24" s="6"/>
      <c r="X24" s="6"/>
      <c r="Y24" s="6"/>
      <c r="Z24" s="6"/>
      <c r="AA24" s="6"/>
      <c r="AB24" s="67"/>
    </row>
    <row r="25" spans="2:29" ht="15" customHeight="1" thickTop="1" thickBot="1" x14ac:dyDescent="0.35">
      <c r="B25" s="66"/>
      <c r="C25" s="6" t="s">
        <v>125</v>
      </c>
      <c r="D25" s="6"/>
      <c r="E25" s="6"/>
      <c r="F25" s="6"/>
      <c r="G25" s="6"/>
      <c r="H25" s="6"/>
      <c r="I25" s="6"/>
      <c r="J25" s="6"/>
      <c r="K25" s="129">
        <f>K19+K21+K22+K23</f>
        <v>0</v>
      </c>
      <c r="L25" s="129">
        <f>L19+L21+L22+L23</f>
        <v>0</v>
      </c>
      <c r="M25" s="67"/>
    </row>
    <row r="27" spans="2:29" ht="15" customHeight="1" thickBot="1" x14ac:dyDescent="0.35">
      <c r="C27" s="38" t="s">
        <v>76</v>
      </c>
      <c r="D27" s="5"/>
    </row>
    <row r="28" spans="2:29" ht="15" customHeight="1" x14ac:dyDescent="0.3">
      <c r="B28" s="58"/>
      <c r="C28" s="59"/>
      <c r="D28" s="59"/>
      <c r="E28" s="59"/>
      <c r="F28" s="61" t="s">
        <v>59</v>
      </c>
      <c r="G28" s="59"/>
      <c r="H28" s="59"/>
      <c r="I28" s="59"/>
      <c r="J28" s="60" t="s">
        <v>62</v>
      </c>
      <c r="K28" s="60" t="s">
        <v>64</v>
      </c>
      <c r="L28" s="60" t="s">
        <v>430</v>
      </c>
      <c r="M28" s="62"/>
      <c r="O28" s="58"/>
      <c r="P28" s="431" t="s">
        <v>140</v>
      </c>
      <c r="Q28" s="431"/>
      <c r="R28" s="431"/>
      <c r="S28" s="431"/>
      <c r="T28" s="431"/>
      <c r="U28" s="431"/>
      <c r="V28" s="431"/>
      <c r="W28" s="431"/>
      <c r="X28" s="431"/>
      <c r="Y28" s="431"/>
      <c r="Z28" s="431"/>
      <c r="AA28" s="431"/>
      <c r="AB28" s="78"/>
    </row>
    <row r="29" spans="2:29" ht="15" customHeight="1" x14ac:dyDescent="0.3">
      <c r="B29" s="63"/>
      <c r="C29" s="11"/>
      <c r="D29" s="11"/>
      <c r="E29" s="11"/>
      <c r="F29" s="79" t="s">
        <v>60</v>
      </c>
      <c r="G29" s="11"/>
      <c r="H29" s="79" t="s">
        <v>61</v>
      </c>
      <c r="I29" s="11"/>
      <c r="J29" s="64" t="s">
        <v>63</v>
      </c>
      <c r="K29" s="64" t="s">
        <v>60</v>
      </c>
      <c r="L29" s="64" t="s">
        <v>431</v>
      </c>
      <c r="M29" s="65"/>
      <c r="O29" s="63"/>
      <c r="P29" s="79" t="s">
        <v>101</v>
      </c>
      <c r="Q29" s="79" t="s">
        <v>102</v>
      </c>
      <c r="R29" s="79" t="s">
        <v>103</v>
      </c>
      <c r="S29" s="79" t="s">
        <v>104</v>
      </c>
      <c r="T29" s="79" t="s">
        <v>105</v>
      </c>
      <c r="U29" s="79" t="s">
        <v>106</v>
      </c>
      <c r="V29" s="79" t="s">
        <v>107</v>
      </c>
      <c r="W29" s="79" t="s">
        <v>108</v>
      </c>
      <c r="X29" s="79" t="s">
        <v>109</v>
      </c>
      <c r="Y29" s="79" t="s">
        <v>110</v>
      </c>
      <c r="Z29" s="79" t="s">
        <v>111</v>
      </c>
      <c r="AA29" s="79" t="s">
        <v>112</v>
      </c>
      <c r="AB29" s="80"/>
    </row>
    <row r="30" spans="2:29" ht="5.0999999999999996" customHeight="1" x14ac:dyDescent="0.3">
      <c r="B30" s="63"/>
      <c r="F30" s="70"/>
      <c r="H30" s="70"/>
      <c r="J30" s="71"/>
      <c r="K30" s="71"/>
      <c r="M30" s="65"/>
      <c r="O30" s="63"/>
      <c r="AB30" s="80"/>
    </row>
    <row r="31" spans="2:29" ht="15" customHeight="1" x14ac:dyDescent="0.3">
      <c r="B31" s="63"/>
      <c r="C31" s="447" t="s">
        <v>94</v>
      </c>
      <c r="D31" s="448"/>
      <c r="F31" s="241">
        <v>0</v>
      </c>
      <c r="H31" s="7" t="s">
        <v>74</v>
      </c>
      <c r="J31" s="253">
        <v>0</v>
      </c>
      <c r="K31" s="9">
        <f>F31*J31</f>
        <v>0</v>
      </c>
      <c r="L31" s="20">
        <f>K31*$K$6</f>
        <v>0</v>
      </c>
      <c r="M31" s="65"/>
      <c r="O31" s="63"/>
      <c r="P31" s="244">
        <v>0</v>
      </c>
      <c r="Q31" s="244">
        <v>0</v>
      </c>
      <c r="R31" s="244">
        <v>0</v>
      </c>
      <c r="S31" s="244">
        <v>0</v>
      </c>
      <c r="T31" s="244">
        <v>0</v>
      </c>
      <c r="U31" s="244">
        <v>0</v>
      </c>
      <c r="V31" s="244">
        <v>0</v>
      </c>
      <c r="W31" s="244">
        <v>0</v>
      </c>
      <c r="X31" s="244">
        <v>0</v>
      </c>
      <c r="Y31" s="244">
        <v>0</v>
      </c>
      <c r="Z31" s="244">
        <v>0</v>
      </c>
      <c r="AA31" s="244">
        <v>0</v>
      </c>
      <c r="AB31" s="18"/>
      <c r="AC31" s="52">
        <f>SUM(P31:AA31)</f>
        <v>0</v>
      </c>
    </row>
    <row r="32" spans="2:29" ht="15" customHeight="1" x14ac:dyDescent="0.3">
      <c r="B32" s="63"/>
      <c r="C32" s="447" t="s">
        <v>94</v>
      </c>
      <c r="D32" s="448"/>
      <c r="F32" s="241">
        <v>0</v>
      </c>
      <c r="H32" s="7" t="s">
        <v>74</v>
      </c>
      <c r="J32" s="253">
        <v>0</v>
      </c>
      <c r="K32" s="9">
        <f>F32*J32</f>
        <v>0</v>
      </c>
      <c r="L32" s="20">
        <f>K32*$K$6</f>
        <v>0</v>
      </c>
      <c r="M32" s="65"/>
      <c r="O32" s="63"/>
      <c r="P32" s="244">
        <v>0</v>
      </c>
      <c r="Q32" s="244">
        <v>0</v>
      </c>
      <c r="R32" s="244">
        <v>0</v>
      </c>
      <c r="S32" s="244">
        <v>0</v>
      </c>
      <c r="T32" s="244">
        <v>0</v>
      </c>
      <c r="U32" s="244">
        <v>0</v>
      </c>
      <c r="V32" s="244">
        <v>0</v>
      </c>
      <c r="W32" s="244">
        <v>0</v>
      </c>
      <c r="X32" s="244">
        <v>0</v>
      </c>
      <c r="Y32" s="244">
        <v>0</v>
      </c>
      <c r="Z32" s="244">
        <v>0</v>
      </c>
      <c r="AA32" s="244">
        <v>0</v>
      </c>
      <c r="AB32" s="18"/>
      <c r="AC32" s="52">
        <f>SUM(P32:AA32)</f>
        <v>0</v>
      </c>
    </row>
    <row r="33" spans="2:29" ht="15" customHeight="1" x14ac:dyDescent="0.3">
      <c r="B33" s="63"/>
      <c r="C33" s="447" t="s">
        <v>94</v>
      </c>
      <c r="D33" s="448"/>
      <c r="F33" s="241">
        <v>0</v>
      </c>
      <c r="H33" s="7" t="s">
        <v>74</v>
      </c>
      <c r="J33" s="253">
        <v>0</v>
      </c>
      <c r="K33" s="9">
        <f>F33*J33</f>
        <v>0</v>
      </c>
      <c r="L33" s="20">
        <f>K33*$K$6</f>
        <v>0</v>
      </c>
      <c r="M33" s="65"/>
      <c r="O33" s="63"/>
      <c r="P33" s="244">
        <v>0</v>
      </c>
      <c r="Q33" s="244">
        <v>0</v>
      </c>
      <c r="R33" s="244">
        <v>0</v>
      </c>
      <c r="S33" s="244">
        <v>0</v>
      </c>
      <c r="T33" s="244">
        <v>0</v>
      </c>
      <c r="U33" s="244">
        <v>0</v>
      </c>
      <c r="V33" s="244">
        <v>0</v>
      </c>
      <c r="W33" s="244">
        <v>0</v>
      </c>
      <c r="X33" s="244">
        <v>0</v>
      </c>
      <c r="Y33" s="244">
        <v>0</v>
      </c>
      <c r="Z33" s="244">
        <v>0</v>
      </c>
      <c r="AA33" s="244">
        <v>0</v>
      </c>
      <c r="AB33" s="18"/>
      <c r="AC33" s="52">
        <f>SUM(P33:AA33)</f>
        <v>0</v>
      </c>
    </row>
    <row r="34" spans="2:29" ht="15" customHeight="1" x14ac:dyDescent="0.3">
      <c r="B34" s="63"/>
      <c r="C34" s="447" t="s">
        <v>94</v>
      </c>
      <c r="D34" s="448"/>
      <c r="F34" s="241">
        <v>0</v>
      </c>
      <c r="H34" s="7" t="s">
        <v>74</v>
      </c>
      <c r="J34" s="253">
        <v>0</v>
      </c>
      <c r="K34" s="9">
        <f>F34*J34</f>
        <v>0</v>
      </c>
      <c r="L34" s="20">
        <f>K34*$K$6</f>
        <v>0</v>
      </c>
      <c r="M34" s="65"/>
      <c r="O34" s="63"/>
      <c r="P34" s="244">
        <v>0</v>
      </c>
      <c r="Q34" s="244">
        <v>0</v>
      </c>
      <c r="R34" s="244">
        <v>0</v>
      </c>
      <c r="S34" s="244">
        <v>0</v>
      </c>
      <c r="T34" s="244">
        <v>0</v>
      </c>
      <c r="U34" s="244">
        <v>0</v>
      </c>
      <c r="V34" s="244">
        <v>0</v>
      </c>
      <c r="W34" s="244">
        <v>0</v>
      </c>
      <c r="X34" s="244">
        <v>0</v>
      </c>
      <c r="Y34" s="244">
        <v>0</v>
      </c>
      <c r="Z34" s="244">
        <v>0</v>
      </c>
      <c r="AA34" s="244">
        <v>0</v>
      </c>
      <c r="AB34" s="18"/>
      <c r="AC34" s="52">
        <f>SUM(P34:AA34)</f>
        <v>0</v>
      </c>
    </row>
    <row r="35" spans="2:29" ht="15" customHeight="1" x14ac:dyDescent="0.3">
      <c r="B35" s="63"/>
      <c r="C35" s="447" t="s">
        <v>94</v>
      </c>
      <c r="D35" s="448"/>
      <c r="F35" s="241">
        <v>0</v>
      </c>
      <c r="H35" s="7" t="s">
        <v>74</v>
      </c>
      <c r="J35" s="253">
        <v>0</v>
      </c>
      <c r="K35" s="9">
        <f>F35*J35</f>
        <v>0</v>
      </c>
      <c r="L35" s="20">
        <f>K35*$K$6</f>
        <v>0</v>
      </c>
      <c r="M35" s="65"/>
      <c r="O35" s="63"/>
      <c r="P35" s="244">
        <v>0</v>
      </c>
      <c r="Q35" s="244">
        <v>0</v>
      </c>
      <c r="R35" s="244">
        <v>0</v>
      </c>
      <c r="S35" s="244">
        <v>0</v>
      </c>
      <c r="T35" s="244">
        <v>0</v>
      </c>
      <c r="U35" s="244">
        <v>0</v>
      </c>
      <c r="V35" s="244">
        <v>0</v>
      </c>
      <c r="W35" s="244">
        <v>0</v>
      </c>
      <c r="X35" s="244">
        <v>0</v>
      </c>
      <c r="Y35" s="244">
        <v>0</v>
      </c>
      <c r="Z35" s="244">
        <v>0</v>
      </c>
      <c r="AA35" s="244">
        <v>0</v>
      </c>
      <c r="AB35" s="18"/>
      <c r="AC35" s="52">
        <f>SUM(P35:AA35)</f>
        <v>0</v>
      </c>
    </row>
    <row r="36" spans="2:29" ht="5.0999999999999996" customHeight="1" thickBot="1" x14ac:dyDescent="0.35">
      <c r="B36" s="63"/>
      <c r="C36" s="10"/>
      <c r="D36" s="10"/>
      <c r="E36" s="10"/>
      <c r="F36" s="10"/>
      <c r="G36" s="10"/>
      <c r="H36" s="10"/>
      <c r="I36" s="10"/>
      <c r="J36" s="10"/>
      <c r="K36" s="10"/>
      <c r="L36" s="10"/>
      <c r="M36" s="65"/>
      <c r="O36" s="66"/>
      <c r="P36" s="6"/>
      <c r="Q36" s="6"/>
      <c r="R36" s="6"/>
      <c r="S36" s="6"/>
      <c r="T36" s="6"/>
      <c r="U36" s="6"/>
      <c r="V36" s="6"/>
      <c r="W36" s="6"/>
      <c r="X36" s="6"/>
      <c r="Y36" s="6"/>
      <c r="Z36" s="6"/>
      <c r="AA36" s="6"/>
      <c r="AB36" s="67"/>
    </row>
    <row r="37" spans="2:29" ht="15" customHeight="1" thickTop="1" thickBot="1" x14ac:dyDescent="0.35">
      <c r="B37" s="66"/>
      <c r="C37" s="6" t="s">
        <v>75</v>
      </c>
      <c r="D37" s="6"/>
      <c r="E37" s="6"/>
      <c r="F37" s="6"/>
      <c r="G37" s="6"/>
      <c r="H37" s="6"/>
      <c r="I37" s="6"/>
      <c r="J37" s="6"/>
      <c r="K37" s="72">
        <f>SUM(K31:K36)</f>
        <v>0</v>
      </c>
      <c r="L37" s="129">
        <f>SUM(L31:L36)</f>
        <v>0</v>
      </c>
      <c r="M37" s="67"/>
    </row>
    <row r="39" spans="2:29" ht="15" customHeight="1" thickBot="1" x14ac:dyDescent="0.35">
      <c r="C39" s="2" t="s">
        <v>43</v>
      </c>
      <c r="D39" s="5"/>
    </row>
    <row r="40" spans="2:29" ht="15" customHeight="1" x14ac:dyDescent="0.3">
      <c r="B40" s="58"/>
      <c r="C40" s="59"/>
      <c r="D40" s="59"/>
      <c r="E40" s="59"/>
      <c r="F40" s="61" t="s">
        <v>59</v>
      </c>
      <c r="G40" s="59"/>
      <c r="H40" s="59"/>
      <c r="I40" s="59"/>
      <c r="J40" s="60" t="s">
        <v>62</v>
      </c>
      <c r="K40" s="60" t="s">
        <v>64</v>
      </c>
      <c r="L40" s="60" t="s">
        <v>430</v>
      </c>
      <c r="M40" s="62"/>
      <c r="O40" s="58"/>
      <c r="P40" s="431" t="s">
        <v>140</v>
      </c>
      <c r="Q40" s="431"/>
      <c r="R40" s="431"/>
      <c r="S40" s="431"/>
      <c r="T40" s="431"/>
      <c r="U40" s="431"/>
      <c r="V40" s="431"/>
      <c r="W40" s="431"/>
      <c r="X40" s="431"/>
      <c r="Y40" s="431"/>
      <c r="Z40" s="431"/>
      <c r="AA40" s="431"/>
      <c r="AB40" s="78"/>
    </row>
    <row r="41" spans="2:29" ht="15" customHeight="1" x14ac:dyDescent="0.3">
      <c r="B41" s="63"/>
      <c r="C41" s="11"/>
      <c r="D41" s="11"/>
      <c r="E41" s="11"/>
      <c r="F41" s="79" t="s">
        <v>60</v>
      </c>
      <c r="G41" s="11"/>
      <c r="H41" s="79" t="s">
        <v>61</v>
      </c>
      <c r="I41" s="11"/>
      <c r="J41" s="64" t="s">
        <v>63</v>
      </c>
      <c r="K41" s="64" t="s">
        <v>60</v>
      </c>
      <c r="L41" s="64" t="s">
        <v>431</v>
      </c>
      <c r="M41" s="65"/>
      <c r="O41" s="63"/>
      <c r="P41" s="79" t="s">
        <v>101</v>
      </c>
      <c r="Q41" s="79" t="s">
        <v>102</v>
      </c>
      <c r="R41" s="79" t="s">
        <v>103</v>
      </c>
      <c r="S41" s="79" t="s">
        <v>104</v>
      </c>
      <c r="T41" s="79" t="s">
        <v>105</v>
      </c>
      <c r="U41" s="79" t="s">
        <v>106</v>
      </c>
      <c r="V41" s="79" t="s">
        <v>107</v>
      </c>
      <c r="W41" s="79" t="s">
        <v>108</v>
      </c>
      <c r="X41" s="79" t="s">
        <v>109</v>
      </c>
      <c r="Y41" s="79" t="s">
        <v>110</v>
      </c>
      <c r="Z41" s="79" t="s">
        <v>111</v>
      </c>
      <c r="AA41" s="79" t="s">
        <v>112</v>
      </c>
      <c r="AB41" s="80"/>
    </row>
    <row r="42" spans="2:29" ht="5.0999999999999996" customHeight="1" x14ac:dyDescent="0.3">
      <c r="B42" s="63"/>
      <c r="F42" s="70"/>
      <c r="H42" s="70"/>
      <c r="J42" s="71"/>
      <c r="K42" s="71"/>
      <c r="M42" s="65"/>
      <c r="O42" s="63"/>
      <c r="AB42" s="80"/>
    </row>
    <row r="43" spans="2:29" ht="15" customHeight="1" x14ac:dyDescent="0.3">
      <c r="B43" s="63"/>
      <c r="C43" s="447" t="s">
        <v>44</v>
      </c>
      <c r="D43" s="448"/>
      <c r="F43" s="241">
        <v>0</v>
      </c>
      <c r="H43" s="258" t="s">
        <v>44</v>
      </c>
      <c r="J43" s="253">
        <v>0</v>
      </c>
      <c r="K43" s="9">
        <f>F43*J43</f>
        <v>0</v>
      </c>
      <c r="L43" s="20">
        <f>K43*$K$6</f>
        <v>0</v>
      </c>
      <c r="M43" s="65"/>
      <c r="O43" s="63"/>
      <c r="P43" s="244">
        <v>0</v>
      </c>
      <c r="Q43" s="244">
        <v>0</v>
      </c>
      <c r="R43" s="244">
        <v>0</v>
      </c>
      <c r="S43" s="244">
        <v>0</v>
      </c>
      <c r="T43" s="244">
        <v>0</v>
      </c>
      <c r="U43" s="244">
        <v>0</v>
      </c>
      <c r="V43" s="244">
        <v>0</v>
      </c>
      <c r="W43" s="244">
        <v>0</v>
      </c>
      <c r="X43" s="244">
        <v>0</v>
      </c>
      <c r="Y43" s="244">
        <v>0</v>
      </c>
      <c r="Z43" s="244">
        <v>0</v>
      </c>
      <c r="AA43" s="244">
        <v>0</v>
      </c>
      <c r="AB43" s="18"/>
      <c r="AC43" s="52">
        <f>SUM(P43:AA43)</f>
        <v>0</v>
      </c>
    </row>
    <row r="44" spans="2:29" ht="15" customHeight="1" x14ac:dyDescent="0.3">
      <c r="B44" s="63"/>
      <c r="C44" s="255"/>
      <c r="D44" s="256" t="s">
        <v>43</v>
      </c>
      <c r="F44" s="241">
        <v>0</v>
      </c>
      <c r="H44" s="7" t="s">
        <v>4</v>
      </c>
      <c r="J44" s="253">
        <v>0</v>
      </c>
      <c r="K44" s="9">
        <f>F44*J44</f>
        <v>0</v>
      </c>
      <c r="L44" s="20">
        <f>K44*$K$6</f>
        <v>0</v>
      </c>
      <c r="M44" s="65"/>
      <c r="O44" s="63"/>
      <c r="P44" s="244">
        <v>0</v>
      </c>
      <c r="Q44" s="244">
        <v>0</v>
      </c>
      <c r="R44" s="244">
        <v>0</v>
      </c>
      <c r="S44" s="244">
        <v>0</v>
      </c>
      <c r="T44" s="244">
        <v>0</v>
      </c>
      <c r="U44" s="244">
        <v>0</v>
      </c>
      <c r="V44" s="244">
        <v>0</v>
      </c>
      <c r="W44" s="244">
        <v>0</v>
      </c>
      <c r="X44" s="244">
        <v>0</v>
      </c>
      <c r="Y44" s="244">
        <v>0</v>
      </c>
      <c r="Z44" s="244">
        <v>0</v>
      </c>
      <c r="AA44" s="244">
        <v>0</v>
      </c>
      <c r="AB44" s="18"/>
      <c r="AC44" s="52">
        <f>SUM(P44:AA44)</f>
        <v>0</v>
      </c>
    </row>
    <row r="45" spans="2:29" ht="15" customHeight="1" x14ac:dyDescent="0.3">
      <c r="B45" s="63"/>
      <c r="C45" s="447" t="s">
        <v>44</v>
      </c>
      <c r="D45" s="448"/>
      <c r="F45" s="241">
        <v>0</v>
      </c>
      <c r="H45" s="258" t="s">
        <v>44</v>
      </c>
      <c r="J45" s="253">
        <v>0</v>
      </c>
      <c r="K45" s="9">
        <f>F45*J45</f>
        <v>0</v>
      </c>
      <c r="L45" s="20">
        <f>K45*$K$6</f>
        <v>0</v>
      </c>
      <c r="M45" s="65"/>
      <c r="O45" s="63"/>
      <c r="P45" s="244">
        <v>0</v>
      </c>
      <c r="Q45" s="244">
        <v>0</v>
      </c>
      <c r="R45" s="244">
        <v>0</v>
      </c>
      <c r="S45" s="244">
        <v>0</v>
      </c>
      <c r="T45" s="244">
        <v>0</v>
      </c>
      <c r="U45" s="244">
        <v>0</v>
      </c>
      <c r="V45" s="244">
        <v>0</v>
      </c>
      <c r="W45" s="244">
        <v>0</v>
      </c>
      <c r="X45" s="244">
        <v>0</v>
      </c>
      <c r="Y45" s="244">
        <v>0</v>
      </c>
      <c r="Z45" s="244">
        <v>0</v>
      </c>
      <c r="AA45" s="244">
        <v>0</v>
      </c>
      <c r="AB45" s="18"/>
      <c r="AC45" s="52">
        <f>SUM(P45:AA45)</f>
        <v>0</v>
      </c>
    </row>
    <row r="46" spans="2:29" ht="15" customHeight="1" x14ac:dyDescent="0.3">
      <c r="B46" s="63"/>
      <c r="C46" s="255"/>
      <c r="D46" s="256" t="s">
        <v>43</v>
      </c>
      <c r="F46" s="241">
        <v>0</v>
      </c>
      <c r="H46" s="7" t="s">
        <v>4</v>
      </c>
      <c r="J46" s="253">
        <v>0</v>
      </c>
      <c r="K46" s="9">
        <f>F46*J46</f>
        <v>0</v>
      </c>
      <c r="L46" s="20">
        <f>K46*$K$6</f>
        <v>0</v>
      </c>
      <c r="M46" s="65"/>
      <c r="O46" s="63"/>
      <c r="P46" s="244">
        <v>0</v>
      </c>
      <c r="Q46" s="244">
        <v>0</v>
      </c>
      <c r="R46" s="244">
        <v>0</v>
      </c>
      <c r="S46" s="244">
        <v>0</v>
      </c>
      <c r="T46" s="244">
        <v>0</v>
      </c>
      <c r="U46" s="244">
        <v>0</v>
      </c>
      <c r="V46" s="244">
        <v>0</v>
      </c>
      <c r="W46" s="244">
        <v>0</v>
      </c>
      <c r="X46" s="244">
        <v>0</v>
      </c>
      <c r="Y46" s="244">
        <v>0</v>
      </c>
      <c r="Z46" s="244">
        <v>0</v>
      </c>
      <c r="AA46" s="244">
        <v>0</v>
      </c>
      <c r="AB46" s="18"/>
      <c r="AC46" s="52">
        <f>SUM(P46:AA46)</f>
        <v>0</v>
      </c>
    </row>
    <row r="47" spans="2:29" ht="5.0999999999999996" customHeight="1" thickBot="1" x14ac:dyDescent="0.35">
      <c r="B47" s="63"/>
      <c r="C47" s="10"/>
      <c r="D47" s="10"/>
      <c r="E47" s="10"/>
      <c r="F47" s="10"/>
      <c r="G47" s="10"/>
      <c r="H47" s="10"/>
      <c r="I47" s="10"/>
      <c r="J47" s="10"/>
      <c r="K47" s="10"/>
      <c r="L47" s="10"/>
      <c r="M47" s="65"/>
      <c r="O47" s="66"/>
      <c r="P47" s="6"/>
      <c r="Q47" s="6"/>
      <c r="R47" s="6"/>
      <c r="S47" s="6"/>
      <c r="T47" s="6"/>
      <c r="U47" s="6"/>
      <c r="V47" s="6"/>
      <c r="W47" s="6"/>
      <c r="X47" s="6"/>
      <c r="Y47" s="6"/>
      <c r="Z47" s="6"/>
      <c r="AA47" s="6"/>
      <c r="AB47" s="67"/>
      <c r="AC47" s="52"/>
    </row>
    <row r="48" spans="2:29" ht="15" customHeight="1" thickTop="1" thickBot="1" x14ac:dyDescent="0.35">
      <c r="B48" s="66"/>
      <c r="C48" s="6" t="s">
        <v>75</v>
      </c>
      <c r="D48" s="6"/>
      <c r="E48" s="6"/>
      <c r="F48" s="6"/>
      <c r="G48" s="6"/>
      <c r="H48" s="6"/>
      <c r="I48" s="6"/>
      <c r="J48" s="6"/>
      <c r="K48" s="72">
        <f>SUM(K43:K47)</f>
        <v>0</v>
      </c>
      <c r="L48" s="129">
        <f>SUM(L43:L47)</f>
        <v>0</v>
      </c>
      <c r="M48" s="67"/>
    </row>
    <row r="50" spans="2:29" ht="15" customHeight="1" thickBot="1" x14ac:dyDescent="0.35">
      <c r="C50" s="2" t="s">
        <v>77</v>
      </c>
      <c r="D50" s="5"/>
    </row>
    <row r="51" spans="2:29" ht="15" customHeight="1" x14ac:dyDescent="0.3">
      <c r="B51" s="58"/>
      <c r="C51" s="59"/>
      <c r="D51" s="59"/>
      <c r="E51" s="59"/>
      <c r="F51" s="61" t="s">
        <v>59</v>
      </c>
      <c r="G51" s="59"/>
      <c r="H51" s="59"/>
      <c r="I51" s="61"/>
      <c r="J51" s="60" t="s">
        <v>62</v>
      </c>
      <c r="K51" s="60" t="s">
        <v>64</v>
      </c>
      <c r="L51" s="60" t="s">
        <v>430</v>
      </c>
      <c r="M51" s="62"/>
      <c r="O51" s="58"/>
      <c r="P51" s="431" t="s">
        <v>140</v>
      </c>
      <c r="Q51" s="431"/>
      <c r="R51" s="431"/>
      <c r="S51" s="431"/>
      <c r="T51" s="431"/>
      <c r="U51" s="431"/>
      <c r="V51" s="431"/>
      <c r="W51" s="431"/>
      <c r="X51" s="431"/>
      <c r="Y51" s="431"/>
      <c r="Z51" s="431"/>
      <c r="AA51" s="431"/>
      <c r="AB51" s="78"/>
    </row>
    <row r="52" spans="2:29" ht="15" customHeight="1" x14ac:dyDescent="0.3">
      <c r="B52" s="63"/>
      <c r="C52" s="11"/>
      <c r="D52" s="11"/>
      <c r="E52" s="11"/>
      <c r="F52" s="79" t="s">
        <v>60</v>
      </c>
      <c r="G52" s="11"/>
      <c r="H52" s="79" t="s">
        <v>61</v>
      </c>
      <c r="I52" s="11"/>
      <c r="J52" s="64" t="s">
        <v>63</v>
      </c>
      <c r="K52" s="64" t="s">
        <v>60</v>
      </c>
      <c r="L52" s="64" t="s">
        <v>431</v>
      </c>
      <c r="M52" s="65"/>
      <c r="O52" s="63"/>
      <c r="P52" s="79" t="s">
        <v>101</v>
      </c>
      <c r="Q52" s="79" t="s">
        <v>102</v>
      </c>
      <c r="R52" s="79" t="s">
        <v>103</v>
      </c>
      <c r="S52" s="79" t="s">
        <v>104</v>
      </c>
      <c r="T52" s="79" t="s">
        <v>105</v>
      </c>
      <c r="U52" s="79" t="s">
        <v>106</v>
      </c>
      <c r="V52" s="79" t="s">
        <v>107</v>
      </c>
      <c r="W52" s="79" t="s">
        <v>108</v>
      </c>
      <c r="X52" s="79" t="s">
        <v>109</v>
      </c>
      <c r="Y52" s="79" t="s">
        <v>110</v>
      </c>
      <c r="Z52" s="79" t="s">
        <v>111</v>
      </c>
      <c r="AA52" s="79" t="s">
        <v>112</v>
      </c>
      <c r="AB52" s="80"/>
    </row>
    <row r="53" spans="2:29" ht="5.0999999999999996" customHeight="1" x14ac:dyDescent="0.3">
      <c r="B53" s="63"/>
      <c r="F53" s="70"/>
      <c r="H53" s="70"/>
      <c r="J53" s="71"/>
      <c r="K53" s="71"/>
      <c r="M53" s="65"/>
      <c r="O53" s="63"/>
      <c r="AB53" s="80"/>
    </row>
    <row r="54" spans="2:29" ht="15" customHeight="1" x14ac:dyDescent="0.3">
      <c r="B54" s="63"/>
      <c r="C54" s="447" t="s">
        <v>94</v>
      </c>
      <c r="D54" s="448"/>
      <c r="F54" s="241">
        <v>0</v>
      </c>
      <c r="H54" s="7" t="s">
        <v>4</v>
      </c>
      <c r="J54" s="253">
        <v>0</v>
      </c>
      <c r="K54" s="9">
        <f>F54*J54</f>
        <v>0</v>
      </c>
      <c r="L54" s="20">
        <f>K54*$K$6</f>
        <v>0</v>
      </c>
      <c r="M54" s="65"/>
      <c r="O54" s="63"/>
      <c r="P54" s="244">
        <v>0</v>
      </c>
      <c r="Q54" s="244">
        <v>0</v>
      </c>
      <c r="R54" s="244">
        <v>0</v>
      </c>
      <c r="S54" s="244">
        <v>0</v>
      </c>
      <c r="T54" s="244">
        <v>0</v>
      </c>
      <c r="U54" s="244">
        <v>0</v>
      </c>
      <c r="V54" s="244">
        <v>0</v>
      </c>
      <c r="W54" s="244">
        <v>0</v>
      </c>
      <c r="X54" s="244">
        <v>0</v>
      </c>
      <c r="Y54" s="244">
        <v>0</v>
      </c>
      <c r="Z54" s="244">
        <v>0</v>
      </c>
      <c r="AA54" s="244">
        <v>0</v>
      </c>
      <c r="AB54" s="18"/>
      <c r="AC54" s="52">
        <f>SUM(P54:AA54)</f>
        <v>0</v>
      </c>
    </row>
    <row r="55" spans="2:29" ht="15" customHeight="1" x14ac:dyDescent="0.3">
      <c r="B55" s="63"/>
      <c r="C55" s="447" t="s">
        <v>94</v>
      </c>
      <c r="D55" s="448"/>
      <c r="F55" s="241">
        <v>0</v>
      </c>
      <c r="H55" s="7" t="s">
        <v>4</v>
      </c>
      <c r="J55" s="253">
        <v>0</v>
      </c>
      <c r="K55" s="9">
        <f>F55*J55</f>
        <v>0</v>
      </c>
      <c r="L55" s="20">
        <f>K55*$K$6</f>
        <v>0</v>
      </c>
      <c r="M55" s="65"/>
      <c r="O55" s="63"/>
      <c r="P55" s="244">
        <v>0</v>
      </c>
      <c r="Q55" s="244">
        <v>0</v>
      </c>
      <c r="R55" s="244">
        <v>0</v>
      </c>
      <c r="S55" s="244">
        <v>0</v>
      </c>
      <c r="T55" s="244">
        <v>0</v>
      </c>
      <c r="U55" s="244">
        <v>0</v>
      </c>
      <c r="V55" s="244">
        <v>0</v>
      </c>
      <c r="W55" s="244">
        <v>0</v>
      </c>
      <c r="X55" s="244">
        <v>0</v>
      </c>
      <c r="Y55" s="244">
        <v>0</v>
      </c>
      <c r="Z55" s="244">
        <v>0</v>
      </c>
      <c r="AA55" s="244">
        <v>0</v>
      </c>
      <c r="AB55" s="18"/>
      <c r="AC55" s="52">
        <f>SUM(P55:AA55)</f>
        <v>0</v>
      </c>
    </row>
    <row r="56" spans="2:29" ht="15" customHeight="1" x14ac:dyDescent="0.3">
      <c r="B56" s="63"/>
      <c r="C56" s="447" t="s">
        <v>94</v>
      </c>
      <c r="D56" s="448"/>
      <c r="F56" s="241">
        <v>0</v>
      </c>
      <c r="H56" s="7" t="s">
        <v>4</v>
      </c>
      <c r="J56" s="253">
        <v>0</v>
      </c>
      <c r="K56" s="9">
        <f>F56*J56</f>
        <v>0</v>
      </c>
      <c r="L56" s="20">
        <f>K56*$K$6</f>
        <v>0</v>
      </c>
      <c r="M56" s="65"/>
      <c r="O56" s="63"/>
      <c r="P56" s="244">
        <v>0</v>
      </c>
      <c r="Q56" s="244">
        <v>0</v>
      </c>
      <c r="R56" s="244">
        <v>0</v>
      </c>
      <c r="S56" s="244">
        <v>0</v>
      </c>
      <c r="T56" s="244">
        <v>0</v>
      </c>
      <c r="U56" s="244">
        <v>0</v>
      </c>
      <c r="V56" s="244">
        <v>0</v>
      </c>
      <c r="W56" s="244">
        <v>0</v>
      </c>
      <c r="X56" s="244">
        <v>0</v>
      </c>
      <c r="Y56" s="244">
        <v>0</v>
      </c>
      <c r="Z56" s="244">
        <v>0</v>
      </c>
      <c r="AA56" s="244">
        <v>0</v>
      </c>
      <c r="AB56" s="18"/>
      <c r="AC56" s="52">
        <f>SUM(P56:AA56)</f>
        <v>0</v>
      </c>
    </row>
    <row r="57" spans="2:29" ht="15" customHeight="1" x14ac:dyDescent="0.3">
      <c r="B57" s="63"/>
      <c r="C57" s="447" t="s">
        <v>94</v>
      </c>
      <c r="D57" s="448"/>
      <c r="F57" s="241">
        <v>0</v>
      </c>
      <c r="H57" s="7" t="s">
        <v>4</v>
      </c>
      <c r="J57" s="253">
        <v>0</v>
      </c>
      <c r="K57" s="9">
        <f>F57*J57</f>
        <v>0</v>
      </c>
      <c r="L57" s="20">
        <f>K57*$K$6</f>
        <v>0</v>
      </c>
      <c r="M57" s="65"/>
      <c r="O57" s="63"/>
      <c r="P57" s="244">
        <v>0</v>
      </c>
      <c r="Q57" s="244">
        <v>0</v>
      </c>
      <c r="R57" s="244">
        <v>0</v>
      </c>
      <c r="S57" s="244">
        <v>0</v>
      </c>
      <c r="T57" s="244">
        <v>0</v>
      </c>
      <c r="U57" s="244">
        <v>0</v>
      </c>
      <c r="V57" s="244">
        <v>0</v>
      </c>
      <c r="W57" s="244">
        <v>0</v>
      </c>
      <c r="X57" s="244">
        <v>0</v>
      </c>
      <c r="Y57" s="244">
        <v>0</v>
      </c>
      <c r="Z57" s="244">
        <v>0</v>
      </c>
      <c r="AA57" s="244">
        <v>0</v>
      </c>
      <c r="AB57" s="18"/>
      <c r="AC57" s="52">
        <f>SUM(P57:AA57)</f>
        <v>0</v>
      </c>
    </row>
    <row r="58" spans="2:29" ht="15" customHeight="1" x14ac:dyDescent="0.3">
      <c r="B58" s="63"/>
      <c r="C58" s="447" t="s">
        <v>94</v>
      </c>
      <c r="D58" s="448"/>
      <c r="F58" s="241">
        <v>0</v>
      </c>
      <c r="H58" s="7" t="s">
        <v>4</v>
      </c>
      <c r="J58" s="253">
        <v>0</v>
      </c>
      <c r="K58" s="9">
        <f>F58*J58</f>
        <v>0</v>
      </c>
      <c r="L58" s="20">
        <f>K58*$K$6</f>
        <v>0</v>
      </c>
      <c r="M58" s="65"/>
      <c r="O58" s="63"/>
      <c r="P58" s="244">
        <v>0</v>
      </c>
      <c r="Q58" s="244">
        <v>0</v>
      </c>
      <c r="R58" s="244">
        <v>0</v>
      </c>
      <c r="S58" s="244">
        <v>0</v>
      </c>
      <c r="T58" s="244">
        <v>0</v>
      </c>
      <c r="U58" s="244">
        <v>0</v>
      </c>
      <c r="V58" s="244">
        <v>0</v>
      </c>
      <c r="W58" s="244">
        <v>0</v>
      </c>
      <c r="X58" s="244">
        <v>0</v>
      </c>
      <c r="Y58" s="244">
        <v>0</v>
      </c>
      <c r="Z58" s="244">
        <v>0</v>
      </c>
      <c r="AA58" s="244">
        <v>0</v>
      </c>
      <c r="AB58" s="18"/>
      <c r="AC58" s="52">
        <f>SUM(P58:AA58)</f>
        <v>0</v>
      </c>
    </row>
    <row r="59" spans="2:29" ht="5.0999999999999996" customHeight="1" thickBot="1" x14ac:dyDescent="0.35">
      <c r="B59" s="63"/>
      <c r="C59" s="10"/>
      <c r="D59" s="10"/>
      <c r="E59" s="10"/>
      <c r="F59" s="10"/>
      <c r="G59" s="10"/>
      <c r="H59" s="10"/>
      <c r="I59" s="10"/>
      <c r="J59" s="10"/>
      <c r="K59" s="10"/>
      <c r="L59" s="10"/>
      <c r="M59" s="65"/>
      <c r="O59" s="66"/>
      <c r="P59" s="6"/>
      <c r="Q59" s="6"/>
      <c r="R59" s="6"/>
      <c r="S59" s="6"/>
      <c r="T59" s="6"/>
      <c r="U59" s="6"/>
      <c r="V59" s="6"/>
      <c r="W59" s="6"/>
      <c r="X59" s="6"/>
      <c r="Y59" s="6"/>
      <c r="Z59" s="6"/>
      <c r="AA59" s="6"/>
      <c r="AB59" s="67"/>
    </row>
    <row r="60" spans="2:29" ht="15" customHeight="1" thickTop="1" thickBot="1" x14ac:dyDescent="0.35">
      <c r="B60" s="66"/>
      <c r="C60" s="6" t="s">
        <v>75</v>
      </c>
      <c r="D60" s="6"/>
      <c r="E60" s="6"/>
      <c r="F60" s="6"/>
      <c r="G60" s="6"/>
      <c r="H60" s="6"/>
      <c r="I60" s="6"/>
      <c r="J60" s="6"/>
      <c r="K60" s="72">
        <f>SUM(K54:K59)</f>
        <v>0</v>
      </c>
      <c r="L60" s="129">
        <f>SUM(L54:L59)</f>
        <v>0</v>
      </c>
      <c r="M60" s="67"/>
    </row>
    <row r="62" spans="2:29" ht="15" customHeight="1" thickBot="1" x14ac:dyDescent="0.35">
      <c r="C62" s="2" t="s">
        <v>46</v>
      </c>
      <c r="D62" s="5"/>
    </row>
    <row r="63" spans="2:29" ht="15" customHeight="1" x14ac:dyDescent="0.3">
      <c r="B63" s="58"/>
      <c r="C63" s="59"/>
      <c r="D63" s="59"/>
      <c r="E63" s="59"/>
      <c r="F63" s="59"/>
      <c r="G63" s="59"/>
      <c r="H63" s="59"/>
      <c r="I63" s="59"/>
      <c r="J63" s="60" t="s">
        <v>65</v>
      </c>
      <c r="K63" s="60" t="s">
        <v>64</v>
      </c>
      <c r="L63" s="60" t="s">
        <v>430</v>
      </c>
      <c r="M63" s="62"/>
      <c r="O63" s="58"/>
      <c r="P63" s="431" t="s">
        <v>140</v>
      </c>
      <c r="Q63" s="431"/>
      <c r="R63" s="431"/>
      <c r="S63" s="431"/>
      <c r="T63" s="431"/>
      <c r="U63" s="431"/>
      <c r="V63" s="431"/>
      <c r="W63" s="431"/>
      <c r="X63" s="431"/>
      <c r="Y63" s="431"/>
      <c r="Z63" s="431"/>
      <c r="AA63" s="431"/>
      <c r="AB63" s="78"/>
    </row>
    <row r="64" spans="2:29" ht="15" customHeight="1" x14ac:dyDescent="0.3">
      <c r="B64" s="63"/>
      <c r="C64" s="433"/>
      <c r="D64" s="433"/>
      <c r="E64" s="11"/>
      <c r="F64" s="11"/>
      <c r="G64" s="11"/>
      <c r="H64" s="11"/>
      <c r="I64" s="11"/>
      <c r="J64" s="64" t="s">
        <v>115</v>
      </c>
      <c r="K64" s="64" t="s">
        <v>60</v>
      </c>
      <c r="L64" s="64" t="s">
        <v>431</v>
      </c>
      <c r="M64" s="65"/>
      <c r="O64" s="63"/>
      <c r="P64" s="79" t="s">
        <v>101</v>
      </c>
      <c r="Q64" s="79" t="s">
        <v>102</v>
      </c>
      <c r="R64" s="79" t="s">
        <v>103</v>
      </c>
      <c r="S64" s="79" t="s">
        <v>104</v>
      </c>
      <c r="T64" s="79" t="s">
        <v>105</v>
      </c>
      <c r="U64" s="79" t="s">
        <v>106</v>
      </c>
      <c r="V64" s="79" t="s">
        <v>107</v>
      </c>
      <c r="W64" s="79" t="s">
        <v>108</v>
      </c>
      <c r="X64" s="79" t="s">
        <v>109</v>
      </c>
      <c r="Y64" s="79" t="s">
        <v>110</v>
      </c>
      <c r="Z64" s="79" t="s">
        <v>111</v>
      </c>
      <c r="AA64" s="79" t="s">
        <v>112</v>
      </c>
      <c r="AB64" s="80"/>
    </row>
    <row r="65" spans="2:29" ht="5.0999999999999996" customHeight="1" x14ac:dyDescent="0.3">
      <c r="B65" s="63"/>
      <c r="J65" s="71"/>
      <c r="K65" s="71"/>
      <c r="M65" s="65"/>
      <c r="O65" s="63"/>
      <c r="AB65" s="80"/>
    </row>
    <row r="66" spans="2:29" ht="15" customHeight="1" x14ac:dyDescent="0.3">
      <c r="B66" s="63"/>
      <c r="C66" s="432" t="s">
        <v>302</v>
      </c>
      <c r="D66" s="432"/>
      <c r="E66" s="432"/>
      <c r="F66" s="432"/>
      <c r="J66" s="453" t="s">
        <v>130</v>
      </c>
      <c r="K66" s="454"/>
      <c r="L66" s="20"/>
      <c r="M66" s="65"/>
      <c r="O66" s="63"/>
      <c r="AB66" s="80"/>
    </row>
    <row r="67" spans="2:29" ht="5.0999999999999996" customHeight="1" x14ac:dyDescent="0.3">
      <c r="B67" s="63"/>
      <c r="J67" s="71"/>
      <c r="K67" s="71"/>
      <c r="L67" s="71"/>
      <c r="M67" s="65"/>
      <c r="O67" s="63"/>
      <c r="AB67" s="80"/>
    </row>
    <row r="68" spans="2:29" ht="15" customHeight="1" x14ac:dyDescent="0.3">
      <c r="B68" s="63"/>
      <c r="C68" s="4" t="s">
        <v>303</v>
      </c>
      <c r="J68" s="453" t="s">
        <v>119</v>
      </c>
      <c r="K68" s="454"/>
      <c r="L68" s="116"/>
      <c r="M68" s="65"/>
      <c r="O68" s="63"/>
      <c r="AB68" s="80"/>
    </row>
    <row r="69" spans="2:29" ht="5.0999999999999996" customHeight="1" x14ac:dyDescent="0.3">
      <c r="B69" s="63"/>
      <c r="J69" s="71"/>
      <c r="K69" s="71"/>
      <c r="L69" s="71"/>
      <c r="M69" s="65"/>
      <c r="O69" s="63"/>
      <c r="AB69" s="80"/>
    </row>
    <row r="70" spans="2:29" ht="15" customHeight="1" x14ac:dyDescent="0.3">
      <c r="B70" s="63"/>
      <c r="C70" s="4" t="s">
        <v>72</v>
      </c>
      <c r="K70" s="9">
        <f>IF(L71&gt;0,L71/$K$6,0)</f>
        <v>0</v>
      </c>
      <c r="L70" s="243">
        <v>0</v>
      </c>
      <c r="M70" s="65"/>
      <c r="O70" s="63"/>
      <c r="P70" s="244">
        <v>0</v>
      </c>
      <c r="Q70" s="244">
        <v>0</v>
      </c>
      <c r="R70" s="244">
        <v>0</v>
      </c>
      <c r="S70" s="244">
        <v>0</v>
      </c>
      <c r="T70" s="244">
        <v>0</v>
      </c>
      <c r="U70" s="244">
        <v>0</v>
      </c>
      <c r="V70" s="244">
        <v>0</v>
      </c>
      <c r="W70" s="244">
        <v>0</v>
      </c>
      <c r="X70" s="244">
        <v>0</v>
      </c>
      <c r="Y70" s="244">
        <v>0</v>
      </c>
      <c r="Z70" s="244">
        <v>0</v>
      </c>
      <c r="AA70" s="244">
        <v>0</v>
      </c>
      <c r="AB70" s="18"/>
      <c r="AC70" s="52">
        <f>SUM(P70:AA70)</f>
        <v>0</v>
      </c>
    </row>
    <row r="71" spans="2:29" ht="15" customHeight="1" x14ac:dyDescent="0.3">
      <c r="B71" s="63"/>
      <c r="C71" s="4" t="s">
        <v>432</v>
      </c>
      <c r="K71" s="9">
        <f>IF(L72&gt;0,L72/$K$6,0)</f>
        <v>0</v>
      </c>
      <c r="L71" s="243">
        <v>0</v>
      </c>
      <c r="M71" s="65"/>
      <c r="O71" s="63"/>
      <c r="P71" s="244">
        <v>0</v>
      </c>
      <c r="Q71" s="244">
        <v>0</v>
      </c>
      <c r="R71" s="244">
        <v>0</v>
      </c>
      <c r="S71" s="244">
        <v>0</v>
      </c>
      <c r="T71" s="244">
        <v>0</v>
      </c>
      <c r="U71" s="244">
        <v>0</v>
      </c>
      <c r="V71" s="244">
        <v>0</v>
      </c>
      <c r="W71" s="244">
        <v>0</v>
      </c>
      <c r="X71" s="244">
        <v>0</v>
      </c>
      <c r="Y71" s="244">
        <v>0</v>
      </c>
      <c r="Z71" s="244">
        <v>0</v>
      </c>
      <c r="AA71" s="244">
        <v>0</v>
      </c>
      <c r="AB71" s="18"/>
      <c r="AC71" s="52">
        <f>SUM(P71:AA71)</f>
        <v>0</v>
      </c>
    </row>
    <row r="72" spans="2:29" ht="15" customHeight="1" x14ac:dyDescent="0.3">
      <c r="B72" s="63"/>
      <c r="C72" s="4" t="s">
        <v>73</v>
      </c>
      <c r="K72" s="9">
        <f>IF(L73&gt;0,L73/$K$6,0)</f>
        <v>0</v>
      </c>
      <c r="L72" s="243">
        <v>0</v>
      </c>
      <c r="M72" s="65"/>
      <c r="O72" s="63"/>
      <c r="P72" s="244">
        <v>0</v>
      </c>
      <c r="Q72" s="244">
        <v>0</v>
      </c>
      <c r="R72" s="244">
        <v>0</v>
      </c>
      <c r="S72" s="244">
        <v>0</v>
      </c>
      <c r="T72" s="244">
        <v>0</v>
      </c>
      <c r="U72" s="244">
        <v>0</v>
      </c>
      <c r="V72" s="244">
        <v>0</v>
      </c>
      <c r="W72" s="244">
        <v>0</v>
      </c>
      <c r="X72" s="244">
        <v>0</v>
      </c>
      <c r="Y72" s="244">
        <v>0</v>
      </c>
      <c r="Z72" s="244">
        <v>0</v>
      </c>
      <c r="AA72" s="244">
        <v>0</v>
      </c>
      <c r="AB72" s="18"/>
      <c r="AC72" s="52">
        <f>SUM(P72:AA72)</f>
        <v>0</v>
      </c>
    </row>
    <row r="73" spans="2:29" ht="15" customHeight="1" x14ac:dyDescent="0.3">
      <c r="B73" s="63"/>
      <c r="C73" s="4" t="s">
        <v>47</v>
      </c>
      <c r="K73" s="9">
        <f>IF(L74&gt;0,L74/$K$6,0)</f>
        <v>0</v>
      </c>
      <c r="L73" s="243">
        <v>0</v>
      </c>
      <c r="M73" s="65"/>
      <c r="O73" s="63"/>
      <c r="P73" s="244">
        <v>0</v>
      </c>
      <c r="Q73" s="244">
        <v>0</v>
      </c>
      <c r="R73" s="244">
        <v>0</v>
      </c>
      <c r="S73" s="244">
        <v>0</v>
      </c>
      <c r="T73" s="244">
        <v>0</v>
      </c>
      <c r="U73" s="244">
        <v>0</v>
      </c>
      <c r="V73" s="244">
        <v>0</v>
      </c>
      <c r="W73" s="244">
        <v>0</v>
      </c>
      <c r="X73" s="244">
        <v>0</v>
      </c>
      <c r="Y73" s="244">
        <v>0</v>
      </c>
      <c r="Z73" s="244">
        <v>0</v>
      </c>
      <c r="AA73" s="244">
        <v>0</v>
      </c>
      <c r="AB73" s="18"/>
      <c r="AC73" s="52">
        <f>SUM(P73:AA73)</f>
        <v>0</v>
      </c>
    </row>
    <row r="74" spans="2:29" ht="5.0999999999999996" customHeight="1" thickBot="1" x14ac:dyDescent="0.35">
      <c r="B74" s="63"/>
      <c r="C74" s="10"/>
      <c r="D74" s="10"/>
      <c r="E74" s="10"/>
      <c r="F74" s="10"/>
      <c r="G74" s="10"/>
      <c r="H74" s="10"/>
      <c r="I74" s="10"/>
      <c r="J74" s="10"/>
      <c r="K74" s="10"/>
      <c r="L74" s="10"/>
      <c r="M74" s="65"/>
      <c r="O74" s="63"/>
      <c r="P74" s="23"/>
      <c r="Q74" s="23"/>
      <c r="R74" s="23"/>
      <c r="S74" s="23"/>
      <c r="T74" s="23"/>
      <c r="U74" s="23"/>
      <c r="V74" s="23"/>
      <c r="W74" s="23"/>
      <c r="X74" s="23"/>
      <c r="Y74" s="23"/>
      <c r="Z74" s="23"/>
      <c r="AA74" s="23"/>
      <c r="AB74" s="65"/>
    </row>
    <row r="75" spans="2:29" ht="15" customHeight="1" thickTop="1" x14ac:dyDescent="0.3">
      <c r="B75" s="63"/>
      <c r="C75" s="4" t="s">
        <v>75</v>
      </c>
      <c r="K75" s="8">
        <f>SUM(K70:K74)</f>
        <v>0</v>
      </c>
      <c r="L75" s="87">
        <f>SUM(L70:L74)</f>
        <v>0</v>
      </c>
      <c r="M75" s="65"/>
      <c r="O75" s="63"/>
      <c r="P75" s="23"/>
      <c r="Q75" s="23"/>
      <c r="R75" s="23"/>
      <c r="S75" s="23"/>
      <c r="T75" s="23"/>
      <c r="U75" s="23"/>
      <c r="V75" s="23"/>
      <c r="W75" s="23"/>
      <c r="X75" s="23"/>
      <c r="Y75" s="23"/>
      <c r="Z75" s="23"/>
      <c r="AA75" s="23"/>
      <c r="AB75" s="65"/>
    </row>
    <row r="76" spans="2:29" ht="15" customHeight="1" x14ac:dyDescent="0.3">
      <c r="B76" s="63"/>
      <c r="M76" s="65"/>
      <c r="O76" s="63"/>
      <c r="P76" s="23"/>
      <c r="Q76" s="23"/>
      <c r="R76" s="23"/>
      <c r="S76" s="23"/>
      <c r="T76" s="23"/>
      <c r="U76" s="23"/>
      <c r="V76" s="23"/>
      <c r="W76" s="23"/>
      <c r="X76" s="23"/>
      <c r="Y76" s="23"/>
      <c r="Z76" s="23"/>
      <c r="AA76" s="23"/>
      <c r="AB76" s="65"/>
    </row>
    <row r="77" spans="2:29" ht="15" customHeight="1" x14ac:dyDescent="0.3">
      <c r="B77" s="63"/>
      <c r="C77" s="5"/>
      <c r="D77" s="5"/>
      <c r="F77" s="7" t="s">
        <v>116</v>
      </c>
      <c r="H77" s="7" t="s">
        <v>69</v>
      </c>
      <c r="J77" s="7"/>
      <c r="K77" s="83" t="s">
        <v>64</v>
      </c>
      <c r="L77" s="83" t="s">
        <v>430</v>
      </c>
      <c r="M77" s="65"/>
      <c r="O77" s="63"/>
      <c r="P77" s="23"/>
      <c r="Q77" s="23"/>
      <c r="R77" s="23"/>
      <c r="S77" s="23"/>
      <c r="T77" s="23"/>
      <c r="U77" s="23"/>
      <c r="V77" s="23"/>
      <c r="W77" s="23"/>
      <c r="X77" s="23"/>
      <c r="Y77" s="23"/>
      <c r="Z77" s="23"/>
      <c r="AA77" s="23"/>
      <c r="AB77" s="65"/>
    </row>
    <row r="78" spans="2:29" ht="15" customHeight="1" x14ac:dyDescent="0.3">
      <c r="B78" s="63"/>
      <c r="C78" s="11"/>
      <c r="D78" s="11"/>
      <c r="E78" s="11"/>
      <c r="F78" s="79" t="s">
        <v>71</v>
      </c>
      <c r="G78" s="11"/>
      <c r="H78" s="79" t="s">
        <v>70</v>
      </c>
      <c r="I78" s="11"/>
      <c r="J78" s="79"/>
      <c r="K78" s="64" t="s">
        <v>60</v>
      </c>
      <c r="L78" s="64" t="s">
        <v>431</v>
      </c>
      <c r="M78" s="65"/>
      <c r="O78" s="63"/>
      <c r="P78" s="23"/>
      <c r="Q78" s="23"/>
      <c r="R78" s="23"/>
      <c r="S78" s="23"/>
      <c r="T78" s="23"/>
      <c r="U78" s="23"/>
      <c r="V78" s="23"/>
      <c r="W78" s="23"/>
      <c r="X78" s="23"/>
      <c r="Y78" s="23"/>
      <c r="Z78" s="23"/>
      <c r="AA78" s="23"/>
      <c r="AB78" s="65"/>
    </row>
    <row r="79" spans="2:29" ht="5.0999999999999996" customHeight="1" x14ac:dyDescent="0.3">
      <c r="B79" s="63"/>
      <c r="F79" s="70"/>
      <c r="H79" s="70"/>
      <c r="J79" s="70"/>
      <c r="K79" s="71"/>
      <c r="M79" s="65"/>
      <c r="O79" s="63"/>
      <c r="P79" s="23"/>
      <c r="Q79" s="23"/>
      <c r="R79" s="23"/>
      <c r="S79" s="23"/>
      <c r="T79" s="23"/>
      <c r="U79" s="23"/>
      <c r="V79" s="23"/>
      <c r="W79" s="23"/>
      <c r="X79" s="23"/>
      <c r="Y79" s="23"/>
      <c r="Z79" s="23"/>
      <c r="AA79" s="23"/>
      <c r="AB79" s="65"/>
    </row>
    <row r="80" spans="2:29" ht="15" customHeight="1" x14ac:dyDescent="0.3">
      <c r="B80" s="63"/>
      <c r="C80" s="432" t="s">
        <v>78</v>
      </c>
      <c r="D80" s="432"/>
      <c r="F80" s="241">
        <v>0</v>
      </c>
      <c r="H80" s="253">
        <v>0</v>
      </c>
      <c r="J80" s="8"/>
      <c r="K80" s="9">
        <f>IF(L81&gt;0,L81/$K$6,0)</f>
        <v>0</v>
      </c>
      <c r="L80" s="20">
        <f>F80*H80</f>
        <v>0</v>
      </c>
      <c r="M80" s="65"/>
      <c r="O80" s="63"/>
      <c r="P80" s="244">
        <v>0</v>
      </c>
      <c r="Q80" s="244">
        <v>0</v>
      </c>
      <c r="R80" s="244">
        <v>0</v>
      </c>
      <c r="S80" s="244">
        <v>0</v>
      </c>
      <c r="T80" s="244">
        <v>0</v>
      </c>
      <c r="U80" s="244">
        <v>0</v>
      </c>
      <c r="V80" s="244">
        <v>0</v>
      </c>
      <c r="W80" s="244">
        <v>0</v>
      </c>
      <c r="X80" s="244">
        <v>0</v>
      </c>
      <c r="Y80" s="244">
        <v>0</v>
      </c>
      <c r="Z80" s="244">
        <v>0</v>
      </c>
      <c r="AA80" s="244">
        <v>0</v>
      </c>
      <c r="AB80" s="18"/>
      <c r="AC80" s="52">
        <f>SUM(P80:AA80)</f>
        <v>0</v>
      </c>
    </row>
    <row r="81" spans="2:29" ht="5.0999999999999996" customHeight="1" thickBot="1" x14ac:dyDescent="0.35">
      <c r="B81" s="66"/>
      <c r="C81" s="6"/>
      <c r="D81" s="6"/>
      <c r="E81" s="6"/>
      <c r="F81" s="6"/>
      <c r="G81" s="6"/>
      <c r="H81" s="6"/>
      <c r="I81" s="6"/>
      <c r="J81" s="6"/>
      <c r="K81" s="6"/>
      <c r="L81" s="6"/>
      <c r="M81" s="67"/>
      <c r="O81" s="66"/>
      <c r="P81" s="6"/>
      <c r="Q81" s="6"/>
      <c r="R81" s="6"/>
      <c r="S81" s="6"/>
      <c r="T81" s="6"/>
      <c r="U81" s="6"/>
      <c r="V81" s="6"/>
      <c r="W81" s="6"/>
      <c r="X81" s="6"/>
      <c r="Y81" s="6"/>
      <c r="Z81" s="6"/>
      <c r="AA81" s="6"/>
      <c r="AB81" s="67"/>
    </row>
    <row r="83" spans="2:29" ht="15" customHeight="1" thickBot="1" x14ac:dyDescent="0.35">
      <c r="C83" s="2" t="s">
        <v>48</v>
      </c>
      <c r="D83" s="5"/>
    </row>
    <row r="84" spans="2:29" ht="15" customHeight="1" x14ac:dyDescent="0.3">
      <c r="B84" s="58"/>
      <c r="C84" s="59"/>
      <c r="D84" s="59"/>
      <c r="E84" s="59"/>
      <c r="F84" s="60" t="s">
        <v>59</v>
      </c>
      <c r="G84" s="59"/>
      <c r="H84" s="60"/>
      <c r="I84" s="59"/>
      <c r="J84" s="60" t="s">
        <v>62</v>
      </c>
      <c r="K84" s="60" t="s">
        <v>64</v>
      </c>
      <c r="L84" s="60" t="s">
        <v>430</v>
      </c>
      <c r="M84" s="62"/>
      <c r="O84" s="58"/>
      <c r="P84" s="431" t="s">
        <v>140</v>
      </c>
      <c r="Q84" s="431"/>
      <c r="R84" s="431"/>
      <c r="S84" s="431"/>
      <c r="T84" s="431"/>
      <c r="U84" s="431"/>
      <c r="V84" s="431"/>
      <c r="W84" s="431"/>
      <c r="X84" s="431"/>
      <c r="Y84" s="431"/>
      <c r="Z84" s="431"/>
      <c r="AA84" s="431"/>
      <c r="AB84" s="78"/>
    </row>
    <row r="85" spans="2:29" ht="15" customHeight="1" x14ac:dyDescent="0.3">
      <c r="B85" s="63"/>
      <c r="C85" s="11"/>
      <c r="D85" s="11"/>
      <c r="E85" s="11"/>
      <c r="F85" s="64" t="s">
        <v>60</v>
      </c>
      <c r="G85" s="11"/>
      <c r="H85" s="79" t="s">
        <v>61</v>
      </c>
      <c r="I85" s="11"/>
      <c r="J85" s="64" t="s">
        <v>63</v>
      </c>
      <c r="K85" s="64" t="s">
        <v>60</v>
      </c>
      <c r="L85" s="64" t="s">
        <v>431</v>
      </c>
      <c r="M85" s="65"/>
      <c r="O85" s="63"/>
      <c r="P85" s="79" t="s">
        <v>101</v>
      </c>
      <c r="Q85" s="79" t="s">
        <v>102</v>
      </c>
      <c r="R85" s="79" t="s">
        <v>103</v>
      </c>
      <c r="S85" s="79" t="s">
        <v>104</v>
      </c>
      <c r="T85" s="79" t="s">
        <v>105</v>
      </c>
      <c r="U85" s="79" t="s">
        <v>106</v>
      </c>
      <c r="V85" s="79" t="s">
        <v>107</v>
      </c>
      <c r="W85" s="79" t="s">
        <v>108</v>
      </c>
      <c r="X85" s="79" t="s">
        <v>109</v>
      </c>
      <c r="Y85" s="79" t="s">
        <v>110</v>
      </c>
      <c r="Z85" s="79" t="s">
        <v>111</v>
      </c>
      <c r="AA85" s="79" t="s">
        <v>112</v>
      </c>
      <c r="AB85" s="80"/>
    </row>
    <row r="86" spans="2:29" ht="5.0999999999999996" customHeight="1" x14ac:dyDescent="0.3">
      <c r="B86" s="63"/>
      <c r="F86" s="71"/>
      <c r="H86" s="70"/>
      <c r="J86" s="71"/>
      <c r="K86" s="71"/>
      <c r="M86" s="65"/>
      <c r="O86" s="63"/>
      <c r="AB86" s="80"/>
    </row>
    <row r="87" spans="2:29" ht="15" customHeight="1" x14ac:dyDescent="0.3">
      <c r="B87" s="63"/>
      <c r="C87" s="435" t="s">
        <v>313</v>
      </c>
      <c r="D87" s="436"/>
      <c r="F87" s="71"/>
      <c r="H87" s="70"/>
      <c r="J87" s="71"/>
      <c r="K87" s="71"/>
      <c r="L87" s="20"/>
      <c r="M87" s="65"/>
      <c r="O87" s="63"/>
      <c r="P87" s="23"/>
      <c r="Q87" s="23"/>
      <c r="R87" s="23"/>
      <c r="S87" s="23"/>
      <c r="T87" s="23"/>
      <c r="U87" s="23"/>
      <c r="V87" s="23"/>
      <c r="W87" s="23"/>
      <c r="X87" s="23"/>
      <c r="Y87" s="23"/>
      <c r="Z87" s="23"/>
      <c r="AA87" s="23"/>
      <c r="AB87" s="80"/>
    </row>
    <row r="88" spans="2:29" ht="15" customHeight="1" x14ac:dyDescent="0.3">
      <c r="B88" s="63"/>
      <c r="C88" s="434" t="s">
        <v>48</v>
      </c>
      <c r="D88" s="434"/>
      <c r="F88" s="241">
        <v>1</v>
      </c>
      <c r="H88" s="258" t="s">
        <v>421</v>
      </c>
      <c r="J88" s="253">
        <v>0</v>
      </c>
      <c r="K88" s="109">
        <f>F88*J88</f>
        <v>0</v>
      </c>
      <c r="L88" s="20">
        <f>K88*$K$6</f>
        <v>0</v>
      </c>
      <c r="M88" s="65"/>
      <c r="O88" s="63"/>
      <c r="P88" s="244">
        <v>0</v>
      </c>
      <c r="Q88" s="244">
        <v>0</v>
      </c>
      <c r="R88" s="244">
        <v>0</v>
      </c>
      <c r="S88" s="244">
        <v>0</v>
      </c>
      <c r="T88" s="244">
        <v>0</v>
      </c>
      <c r="U88" s="244">
        <v>0</v>
      </c>
      <c r="V88" s="244">
        <v>0</v>
      </c>
      <c r="W88" s="244">
        <v>0</v>
      </c>
      <c r="X88" s="244">
        <v>0</v>
      </c>
      <c r="Y88" s="244">
        <v>0</v>
      </c>
      <c r="Z88" s="244">
        <v>0</v>
      </c>
      <c r="AA88" s="244">
        <v>0</v>
      </c>
      <c r="AB88" s="18"/>
      <c r="AC88" s="52">
        <f>SUM(P88:AA88)</f>
        <v>0</v>
      </c>
    </row>
    <row r="89" spans="2:29" ht="15" customHeight="1" x14ac:dyDescent="0.3">
      <c r="B89" s="63"/>
      <c r="C89" s="259"/>
      <c r="D89" s="260" t="s">
        <v>93</v>
      </c>
      <c r="F89" s="241">
        <v>1</v>
      </c>
      <c r="H89" s="7" t="s">
        <v>4</v>
      </c>
      <c r="J89" s="253">
        <v>0</v>
      </c>
      <c r="K89" s="109">
        <f>F89*J89</f>
        <v>0</v>
      </c>
      <c r="L89" s="20">
        <f>K89*$K$6</f>
        <v>0</v>
      </c>
      <c r="M89" s="65"/>
      <c r="O89" s="63"/>
      <c r="P89" s="244">
        <v>0</v>
      </c>
      <c r="Q89" s="244">
        <v>0</v>
      </c>
      <c r="R89" s="244">
        <v>0</v>
      </c>
      <c r="S89" s="244">
        <v>0</v>
      </c>
      <c r="T89" s="244">
        <v>0</v>
      </c>
      <c r="U89" s="244">
        <v>0</v>
      </c>
      <c r="V89" s="244">
        <v>0</v>
      </c>
      <c r="W89" s="244">
        <v>0</v>
      </c>
      <c r="X89" s="244">
        <v>0</v>
      </c>
      <c r="Y89" s="244">
        <v>0</v>
      </c>
      <c r="Z89" s="244">
        <v>0</v>
      </c>
      <c r="AA89" s="244">
        <v>0</v>
      </c>
      <c r="AB89" s="18"/>
      <c r="AC89" s="52">
        <f>SUM(P89:AA89)</f>
        <v>0</v>
      </c>
    </row>
    <row r="90" spans="2:29" ht="15" customHeight="1" x14ac:dyDescent="0.3">
      <c r="B90" s="63"/>
      <c r="C90" s="435" t="s">
        <v>313</v>
      </c>
      <c r="D90" s="436"/>
      <c r="F90" s="71"/>
      <c r="H90" s="70"/>
      <c r="J90" s="71"/>
      <c r="K90" s="110"/>
      <c r="L90" s="110"/>
      <c r="M90" s="65"/>
      <c r="O90" s="63"/>
      <c r="P90" s="23"/>
      <c r="Q90" s="23"/>
      <c r="R90" s="23"/>
      <c r="S90" s="23"/>
      <c r="T90" s="23"/>
      <c r="U90" s="23"/>
      <c r="V90" s="23"/>
      <c r="W90" s="23"/>
      <c r="X90" s="23"/>
      <c r="Y90" s="23"/>
      <c r="Z90" s="23"/>
      <c r="AA90" s="23"/>
      <c r="AB90" s="18"/>
      <c r="AC90" s="52"/>
    </row>
    <row r="91" spans="2:29" ht="15" customHeight="1" x14ac:dyDescent="0.3">
      <c r="B91" s="63"/>
      <c r="C91" s="434" t="s">
        <v>48</v>
      </c>
      <c r="D91" s="434"/>
      <c r="F91" s="241">
        <v>1</v>
      </c>
      <c r="H91" s="258" t="s">
        <v>421</v>
      </c>
      <c r="J91" s="253">
        <v>0</v>
      </c>
      <c r="K91" s="109">
        <f>F91*J91</f>
        <v>0</v>
      </c>
      <c r="L91" s="20">
        <f>K91*$K$6</f>
        <v>0</v>
      </c>
      <c r="M91" s="65"/>
      <c r="O91" s="63"/>
      <c r="P91" s="244">
        <v>0</v>
      </c>
      <c r="Q91" s="244">
        <v>0</v>
      </c>
      <c r="R91" s="244">
        <v>0</v>
      </c>
      <c r="S91" s="244">
        <v>0</v>
      </c>
      <c r="T91" s="244">
        <v>0</v>
      </c>
      <c r="U91" s="244">
        <v>0</v>
      </c>
      <c r="V91" s="244">
        <v>0</v>
      </c>
      <c r="W91" s="244">
        <v>0</v>
      </c>
      <c r="X91" s="244">
        <v>0</v>
      </c>
      <c r="Y91" s="244">
        <v>0</v>
      </c>
      <c r="Z91" s="244">
        <v>0</v>
      </c>
      <c r="AA91" s="244">
        <v>0</v>
      </c>
      <c r="AB91" s="18"/>
      <c r="AC91" s="52">
        <f>SUM(P91:AA91)</f>
        <v>0</v>
      </c>
    </row>
    <row r="92" spans="2:29" ht="15" customHeight="1" x14ac:dyDescent="0.3">
      <c r="B92" s="63"/>
      <c r="C92" s="259"/>
      <c r="D92" s="260" t="s">
        <v>93</v>
      </c>
      <c r="F92" s="241">
        <v>1</v>
      </c>
      <c r="H92" s="7" t="s">
        <v>4</v>
      </c>
      <c r="J92" s="253">
        <v>0</v>
      </c>
      <c r="K92" s="109">
        <f>F92*J92</f>
        <v>0</v>
      </c>
      <c r="L92" s="20">
        <f>K92*$K$6</f>
        <v>0</v>
      </c>
      <c r="M92" s="65"/>
      <c r="O92" s="63"/>
      <c r="P92" s="244">
        <v>0</v>
      </c>
      <c r="Q92" s="244">
        <v>0</v>
      </c>
      <c r="R92" s="244">
        <v>0</v>
      </c>
      <c r="S92" s="244">
        <v>0</v>
      </c>
      <c r="T92" s="244">
        <v>0</v>
      </c>
      <c r="U92" s="244">
        <v>0</v>
      </c>
      <c r="V92" s="244">
        <v>0</v>
      </c>
      <c r="W92" s="244">
        <v>0</v>
      </c>
      <c r="X92" s="244">
        <v>0</v>
      </c>
      <c r="Y92" s="244">
        <v>0</v>
      </c>
      <c r="Z92" s="244">
        <v>0</v>
      </c>
      <c r="AA92" s="244">
        <v>0</v>
      </c>
      <c r="AB92" s="18"/>
      <c r="AC92" s="52">
        <f>SUM(P92:AA92)</f>
        <v>0</v>
      </c>
    </row>
    <row r="93" spans="2:29" ht="15" customHeight="1" x14ac:dyDescent="0.3">
      <c r="B93" s="63"/>
      <c r="C93" s="435" t="s">
        <v>313</v>
      </c>
      <c r="D93" s="436"/>
      <c r="F93" s="71"/>
      <c r="H93" s="70"/>
      <c r="J93" s="71"/>
      <c r="K93" s="110"/>
      <c r="L93" s="110"/>
      <c r="M93" s="65"/>
      <c r="O93" s="63"/>
      <c r="P93" s="23"/>
      <c r="Q93" s="23"/>
      <c r="R93" s="23"/>
      <c r="S93" s="23"/>
      <c r="T93" s="23"/>
      <c r="U93" s="23"/>
      <c r="V93" s="23"/>
      <c r="W93" s="23"/>
      <c r="X93" s="23"/>
      <c r="Y93" s="23"/>
      <c r="Z93" s="23"/>
      <c r="AA93" s="23"/>
      <c r="AB93" s="18"/>
      <c r="AC93" s="52"/>
    </row>
    <row r="94" spans="2:29" ht="15" customHeight="1" x14ac:dyDescent="0.3">
      <c r="B94" s="63"/>
      <c r="C94" s="434" t="s">
        <v>48</v>
      </c>
      <c r="D94" s="434"/>
      <c r="F94" s="241">
        <v>1</v>
      </c>
      <c r="H94" s="258" t="s">
        <v>421</v>
      </c>
      <c r="J94" s="253">
        <v>0</v>
      </c>
      <c r="K94" s="109">
        <f>F94*J94</f>
        <v>0</v>
      </c>
      <c r="L94" s="20">
        <f>K94*$K$6</f>
        <v>0</v>
      </c>
      <c r="M94" s="65"/>
      <c r="O94" s="63"/>
      <c r="P94" s="244">
        <v>0</v>
      </c>
      <c r="Q94" s="244">
        <v>0</v>
      </c>
      <c r="R94" s="244">
        <v>0</v>
      </c>
      <c r="S94" s="244">
        <v>0</v>
      </c>
      <c r="T94" s="244">
        <v>0</v>
      </c>
      <c r="U94" s="244">
        <v>0</v>
      </c>
      <c r="V94" s="244">
        <v>0</v>
      </c>
      <c r="W94" s="244">
        <v>0</v>
      </c>
      <c r="X94" s="244">
        <v>0</v>
      </c>
      <c r="Y94" s="244">
        <v>0</v>
      </c>
      <c r="Z94" s="244">
        <v>0</v>
      </c>
      <c r="AA94" s="244">
        <v>0</v>
      </c>
      <c r="AB94" s="18"/>
      <c r="AC94" s="52">
        <f>SUM(P94:AA94)</f>
        <v>0</v>
      </c>
    </row>
    <row r="95" spans="2:29" ht="15" customHeight="1" x14ac:dyDescent="0.3">
      <c r="B95" s="63"/>
      <c r="C95" s="259"/>
      <c r="D95" s="260" t="s">
        <v>93</v>
      </c>
      <c r="F95" s="241">
        <v>1</v>
      </c>
      <c r="H95" s="7" t="s">
        <v>4</v>
      </c>
      <c r="J95" s="253">
        <v>0</v>
      </c>
      <c r="K95" s="109">
        <f>F95*J95</f>
        <v>0</v>
      </c>
      <c r="L95" s="20">
        <f>K95*$K$6</f>
        <v>0</v>
      </c>
      <c r="M95" s="65"/>
      <c r="O95" s="63"/>
      <c r="P95" s="244">
        <v>0</v>
      </c>
      <c r="Q95" s="244">
        <v>0</v>
      </c>
      <c r="R95" s="244">
        <v>0</v>
      </c>
      <c r="S95" s="244">
        <v>0</v>
      </c>
      <c r="T95" s="244">
        <v>0</v>
      </c>
      <c r="U95" s="244">
        <v>0</v>
      </c>
      <c r="V95" s="244">
        <v>0</v>
      </c>
      <c r="W95" s="244">
        <v>0</v>
      </c>
      <c r="X95" s="244">
        <v>0</v>
      </c>
      <c r="Y95" s="244">
        <v>0</v>
      </c>
      <c r="Z95" s="244">
        <v>0</v>
      </c>
      <c r="AA95" s="244">
        <v>0</v>
      </c>
      <c r="AB95" s="18"/>
      <c r="AC95" s="52">
        <f>SUM(P95:AA95)</f>
        <v>0</v>
      </c>
    </row>
    <row r="96" spans="2:29" ht="15" customHeight="1" x14ac:dyDescent="0.3">
      <c r="B96" s="63"/>
      <c r="C96" s="435" t="s">
        <v>313</v>
      </c>
      <c r="D96" s="436"/>
      <c r="F96" s="71"/>
      <c r="H96" s="70"/>
      <c r="J96" s="71"/>
      <c r="K96" s="110"/>
      <c r="L96" s="110"/>
      <c r="M96" s="65"/>
      <c r="O96" s="63"/>
      <c r="P96" s="23"/>
      <c r="Q96" s="23"/>
      <c r="R96" s="23"/>
      <c r="S96" s="23"/>
      <c r="T96" s="23"/>
      <c r="U96" s="23"/>
      <c r="V96" s="23"/>
      <c r="W96" s="23"/>
      <c r="X96" s="23"/>
      <c r="Y96" s="23"/>
      <c r="Z96" s="23"/>
      <c r="AA96" s="23"/>
      <c r="AB96" s="18"/>
      <c r="AC96" s="52"/>
    </row>
    <row r="97" spans="2:29" ht="15" customHeight="1" x14ac:dyDescent="0.3">
      <c r="B97" s="63"/>
      <c r="C97" s="434" t="s">
        <v>48</v>
      </c>
      <c r="D97" s="434"/>
      <c r="F97" s="241">
        <v>1</v>
      </c>
      <c r="H97" s="258" t="s">
        <v>421</v>
      </c>
      <c r="J97" s="253">
        <v>0</v>
      </c>
      <c r="K97" s="109">
        <f>F97*J97</f>
        <v>0</v>
      </c>
      <c r="L97" s="20">
        <f>K97*$K$6</f>
        <v>0</v>
      </c>
      <c r="M97" s="65"/>
      <c r="O97" s="63"/>
      <c r="P97" s="244">
        <v>0</v>
      </c>
      <c r="Q97" s="244">
        <v>0</v>
      </c>
      <c r="R97" s="244">
        <v>0</v>
      </c>
      <c r="S97" s="244">
        <v>0</v>
      </c>
      <c r="T97" s="244">
        <v>0</v>
      </c>
      <c r="U97" s="244">
        <v>0</v>
      </c>
      <c r="V97" s="244">
        <v>0</v>
      </c>
      <c r="W97" s="244">
        <v>0</v>
      </c>
      <c r="X97" s="244">
        <v>0</v>
      </c>
      <c r="Y97" s="244">
        <v>0</v>
      </c>
      <c r="Z97" s="244">
        <v>0</v>
      </c>
      <c r="AA97" s="244">
        <v>0</v>
      </c>
      <c r="AB97" s="18"/>
      <c r="AC97" s="52">
        <f>SUM(P97:AA97)</f>
        <v>0</v>
      </c>
    </row>
    <row r="98" spans="2:29" ht="15" customHeight="1" x14ac:dyDescent="0.3">
      <c r="B98" s="63"/>
      <c r="C98" s="259"/>
      <c r="D98" s="260" t="s">
        <v>93</v>
      </c>
      <c r="F98" s="241">
        <v>1</v>
      </c>
      <c r="H98" s="7" t="s">
        <v>4</v>
      </c>
      <c r="J98" s="253">
        <v>0</v>
      </c>
      <c r="K98" s="109">
        <f>F98*J98</f>
        <v>0</v>
      </c>
      <c r="L98" s="20">
        <f>K98*$K$6</f>
        <v>0</v>
      </c>
      <c r="M98" s="65"/>
      <c r="O98" s="63"/>
      <c r="P98" s="244">
        <v>0</v>
      </c>
      <c r="Q98" s="244">
        <v>0</v>
      </c>
      <c r="R98" s="244">
        <v>0</v>
      </c>
      <c r="S98" s="244">
        <v>0</v>
      </c>
      <c r="T98" s="244">
        <v>0</v>
      </c>
      <c r="U98" s="244">
        <v>0</v>
      </c>
      <c r="V98" s="244">
        <v>0</v>
      </c>
      <c r="W98" s="244">
        <v>0</v>
      </c>
      <c r="X98" s="244">
        <v>0</v>
      </c>
      <c r="Y98" s="244">
        <v>0</v>
      </c>
      <c r="Z98" s="244">
        <v>0</v>
      </c>
      <c r="AA98" s="244">
        <v>0</v>
      </c>
      <c r="AB98" s="18"/>
      <c r="AC98" s="52">
        <f>SUM(P98:AA98)</f>
        <v>0</v>
      </c>
    </row>
    <row r="99" spans="2:29" ht="5.0999999999999996" customHeight="1" thickBot="1" x14ac:dyDescent="0.35">
      <c r="B99" s="63"/>
      <c r="C99" s="10"/>
      <c r="D99" s="10"/>
      <c r="E99" s="10"/>
      <c r="F99" s="10"/>
      <c r="G99" s="10"/>
      <c r="H99" s="10"/>
      <c r="I99" s="10"/>
      <c r="J99" s="10"/>
      <c r="K99" s="10"/>
      <c r="L99" s="10"/>
      <c r="M99" s="65"/>
      <c r="O99" s="66"/>
      <c r="P99" s="6"/>
      <c r="Q99" s="6"/>
      <c r="R99" s="6"/>
      <c r="S99" s="6"/>
      <c r="T99" s="6"/>
      <c r="U99" s="6"/>
      <c r="V99" s="6"/>
      <c r="W99" s="6"/>
      <c r="X99" s="6"/>
      <c r="Y99" s="6"/>
      <c r="Z99" s="6"/>
      <c r="AA99" s="6"/>
      <c r="AB99" s="67"/>
    </row>
    <row r="100" spans="2:29" ht="15" customHeight="1" thickTop="1" thickBot="1" x14ac:dyDescent="0.35">
      <c r="B100" s="66"/>
      <c r="C100" s="6" t="s">
        <v>75</v>
      </c>
      <c r="D100" s="6"/>
      <c r="E100" s="6"/>
      <c r="F100" s="6"/>
      <c r="G100" s="6"/>
      <c r="H100" s="6"/>
      <c r="I100" s="6"/>
      <c r="J100" s="6"/>
      <c r="K100" s="72">
        <f>SUM(K88:K99)</f>
        <v>0</v>
      </c>
      <c r="L100" s="129">
        <f>SUM(L88:L99)</f>
        <v>0</v>
      </c>
      <c r="M100" s="67"/>
    </row>
    <row r="102" spans="2:29" ht="15" customHeight="1" thickBot="1" x14ac:dyDescent="0.35">
      <c r="C102" s="2" t="s">
        <v>52</v>
      </c>
      <c r="D102" s="5"/>
    </row>
    <row r="103" spans="2:29" ht="15" customHeight="1" x14ac:dyDescent="0.3">
      <c r="B103" s="58"/>
      <c r="C103" s="59"/>
      <c r="D103" s="59"/>
      <c r="E103" s="59"/>
      <c r="F103" s="60" t="s">
        <v>59</v>
      </c>
      <c r="G103" s="59"/>
      <c r="H103" s="60"/>
      <c r="I103" s="59"/>
      <c r="J103" s="60" t="s">
        <v>62</v>
      </c>
      <c r="K103" s="60" t="s">
        <v>64</v>
      </c>
      <c r="L103" s="60" t="s">
        <v>430</v>
      </c>
      <c r="M103" s="62"/>
      <c r="O103" s="58"/>
      <c r="P103" s="431" t="s">
        <v>140</v>
      </c>
      <c r="Q103" s="431"/>
      <c r="R103" s="431"/>
      <c r="S103" s="431"/>
      <c r="T103" s="431"/>
      <c r="U103" s="431"/>
      <c r="V103" s="431"/>
      <c r="W103" s="431"/>
      <c r="X103" s="431"/>
      <c r="Y103" s="431"/>
      <c r="Z103" s="431"/>
      <c r="AA103" s="431"/>
      <c r="AB103" s="78"/>
    </row>
    <row r="104" spans="2:29" ht="15" customHeight="1" x14ac:dyDescent="0.3">
      <c r="B104" s="63"/>
      <c r="C104" s="11"/>
      <c r="D104" s="11"/>
      <c r="E104" s="11"/>
      <c r="F104" s="64" t="s">
        <v>60</v>
      </c>
      <c r="G104" s="11"/>
      <c r="H104" s="79" t="s">
        <v>61</v>
      </c>
      <c r="I104" s="11"/>
      <c r="J104" s="64" t="s">
        <v>63</v>
      </c>
      <c r="K104" s="64" t="s">
        <v>60</v>
      </c>
      <c r="L104" s="64" t="s">
        <v>431</v>
      </c>
      <c r="M104" s="65"/>
      <c r="O104" s="63"/>
      <c r="P104" s="79" t="s">
        <v>101</v>
      </c>
      <c r="Q104" s="79" t="s">
        <v>102</v>
      </c>
      <c r="R104" s="79" t="s">
        <v>103</v>
      </c>
      <c r="S104" s="79" t="s">
        <v>104</v>
      </c>
      <c r="T104" s="79" t="s">
        <v>105</v>
      </c>
      <c r="U104" s="79" t="s">
        <v>106</v>
      </c>
      <c r="V104" s="79" t="s">
        <v>107</v>
      </c>
      <c r="W104" s="79" t="s">
        <v>108</v>
      </c>
      <c r="X104" s="79" t="s">
        <v>109</v>
      </c>
      <c r="Y104" s="79" t="s">
        <v>110</v>
      </c>
      <c r="Z104" s="79" t="s">
        <v>111</v>
      </c>
      <c r="AA104" s="79" t="s">
        <v>112</v>
      </c>
      <c r="AB104" s="80"/>
    </row>
    <row r="105" spans="2:29" ht="5.0999999999999996" customHeight="1" x14ac:dyDescent="0.3">
      <c r="B105" s="63"/>
      <c r="F105" s="71"/>
      <c r="H105" s="70"/>
      <c r="J105" s="71"/>
      <c r="K105" s="71"/>
      <c r="M105" s="65"/>
      <c r="O105" s="63"/>
      <c r="AB105" s="80"/>
    </row>
    <row r="106" spans="2:29" ht="15" customHeight="1" x14ac:dyDescent="0.3">
      <c r="B106" s="63"/>
      <c r="C106" s="450" t="s">
        <v>551</v>
      </c>
      <c r="D106" s="450"/>
      <c r="K106" s="9">
        <f>Chemicals!U22</f>
        <v>0</v>
      </c>
      <c r="L106" s="20">
        <f t="shared" ref="L106:L116" si="2">K106*$K$6</f>
        <v>0</v>
      </c>
      <c r="M106" s="65"/>
      <c r="O106" s="63"/>
      <c r="P106" s="244">
        <v>0</v>
      </c>
      <c r="Q106" s="244">
        <v>0</v>
      </c>
      <c r="R106" s="244">
        <v>0</v>
      </c>
      <c r="S106" s="244">
        <v>0</v>
      </c>
      <c r="T106" s="244">
        <v>0</v>
      </c>
      <c r="U106" s="244">
        <v>0</v>
      </c>
      <c r="V106" s="244">
        <v>0</v>
      </c>
      <c r="W106" s="244">
        <v>0</v>
      </c>
      <c r="X106" s="244">
        <v>0</v>
      </c>
      <c r="Y106" s="244">
        <v>0</v>
      </c>
      <c r="Z106" s="244">
        <v>0</v>
      </c>
      <c r="AA106" s="244">
        <v>0</v>
      </c>
      <c r="AB106" s="18"/>
      <c r="AC106" s="52">
        <f>SUM(P106:AA106)</f>
        <v>0</v>
      </c>
    </row>
    <row r="107" spans="2:29" ht="15" customHeight="1" x14ac:dyDescent="0.3">
      <c r="B107" s="63"/>
      <c r="C107" s="259"/>
      <c r="D107" s="260" t="s">
        <v>423</v>
      </c>
      <c r="K107" s="253">
        <v>0</v>
      </c>
      <c r="L107" s="20">
        <f t="shared" si="2"/>
        <v>0</v>
      </c>
      <c r="M107" s="65"/>
      <c r="O107" s="63"/>
      <c r="P107" s="244">
        <v>0</v>
      </c>
      <c r="Q107" s="244">
        <v>0</v>
      </c>
      <c r="R107" s="244">
        <v>0</v>
      </c>
      <c r="S107" s="244">
        <v>0</v>
      </c>
      <c r="T107" s="244">
        <v>0</v>
      </c>
      <c r="U107" s="244">
        <v>0</v>
      </c>
      <c r="V107" s="244">
        <v>0</v>
      </c>
      <c r="W107" s="244">
        <v>0</v>
      </c>
      <c r="X107" s="244">
        <v>0</v>
      </c>
      <c r="Y107" s="244">
        <v>0</v>
      </c>
      <c r="Z107" s="244">
        <v>0</v>
      </c>
      <c r="AA107" s="244">
        <v>0</v>
      </c>
      <c r="AB107" s="18"/>
      <c r="AC107" s="52">
        <f>SUM(P107:AA107)</f>
        <v>0</v>
      </c>
    </row>
    <row r="108" spans="2:29" ht="15" customHeight="1" x14ac:dyDescent="0.3">
      <c r="B108" s="63"/>
      <c r="C108" s="449"/>
      <c r="D108" s="449"/>
      <c r="F108" s="7"/>
      <c r="H108" s="261"/>
      <c r="J108" s="7"/>
      <c r="K108" s="9"/>
      <c r="L108" s="9"/>
      <c r="M108" s="65"/>
      <c r="O108" s="63"/>
      <c r="P108" s="89"/>
      <c r="Q108" s="89"/>
      <c r="R108" s="89"/>
      <c r="S108" s="89"/>
      <c r="T108" s="89"/>
      <c r="U108" s="89"/>
      <c r="V108" s="89"/>
      <c r="W108" s="89"/>
      <c r="X108" s="89"/>
      <c r="Y108" s="89"/>
      <c r="Z108" s="89"/>
      <c r="AA108" s="89"/>
      <c r="AB108" s="18"/>
      <c r="AC108" s="52"/>
    </row>
    <row r="109" spans="2:29" ht="15" customHeight="1" x14ac:dyDescent="0.3">
      <c r="B109" s="63"/>
      <c r="C109" s="450" t="s">
        <v>552</v>
      </c>
      <c r="D109" s="450"/>
      <c r="K109" s="9">
        <f>Chemicals!U38</f>
        <v>0</v>
      </c>
      <c r="L109" s="20">
        <f t="shared" si="2"/>
        <v>0</v>
      </c>
      <c r="M109" s="65"/>
      <c r="O109" s="63"/>
      <c r="P109" s="244">
        <v>0</v>
      </c>
      <c r="Q109" s="244">
        <v>0</v>
      </c>
      <c r="R109" s="244">
        <v>0</v>
      </c>
      <c r="S109" s="244">
        <v>0</v>
      </c>
      <c r="T109" s="244">
        <v>0</v>
      </c>
      <c r="U109" s="244">
        <v>0</v>
      </c>
      <c r="V109" s="244">
        <v>0</v>
      </c>
      <c r="W109" s="244">
        <v>0</v>
      </c>
      <c r="X109" s="244">
        <v>0</v>
      </c>
      <c r="Y109" s="244">
        <v>0</v>
      </c>
      <c r="Z109" s="244">
        <v>0</v>
      </c>
      <c r="AA109" s="244">
        <v>0</v>
      </c>
      <c r="AB109" s="18"/>
      <c r="AC109" s="52">
        <f>SUM(P109:AA109)</f>
        <v>0</v>
      </c>
    </row>
    <row r="110" spans="2:29" ht="15" customHeight="1" x14ac:dyDescent="0.3">
      <c r="B110" s="63"/>
      <c r="C110" s="259"/>
      <c r="D110" s="260" t="s">
        <v>423</v>
      </c>
      <c r="K110" s="253">
        <v>0</v>
      </c>
      <c r="L110" s="20">
        <f t="shared" si="2"/>
        <v>0</v>
      </c>
      <c r="M110" s="65"/>
      <c r="O110" s="63"/>
      <c r="P110" s="244">
        <v>0</v>
      </c>
      <c r="Q110" s="244">
        <v>0</v>
      </c>
      <c r="R110" s="244">
        <v>0</v>
      </c>
      <c r="S110" s="244">
        <v>0</v>
      </c>
      <c r="T110" s="244">
        <v>0</v>
      </c>
      <c r="U110" s="244">
        <v>0</v>
      </c>
      <c r="V110" s="244">
        <v>0</v>
      </c>
      <c r="W110" s="244">
        <v>0</v>
      </c>
      <c r="X110" s="244">
        <v>0</v>
      </c>
      <c r="Y110" s="244">
        <v>0</v>
      </c>
      <c r="Z110" s="244">
        <v>0</v>
      </c>
      <c r="AA110" s="244">
        <v>0</v>
      </c>
      <c r="AB110" s="18"/>
      <c r="AC110" s="52">
        <f>SUM(P110:AA110)</f>
        <v>0</v>
      </c>
    </row>
    <row r="111" spans="2:29" ht="15" customHeight="1" x14ac:dyDescent="0.3">
      <c r="B111" s="63"/>
      <c r="C111" s="449"/>
      <c r="D111" s="449"/>
      <c r="F111" s="7"/>
      <c r="H111" s="261"/>
      <c r="J111" s="7"/>
      <c r="K111" s="9"/>
      <c r="L111" s="20"/>
      <c r="M111" s="65"/>
      <c r="O111" s="63"/>
      <c r="P111" s="89"/>
      <c r="Q111" s="89"/>
      <c r="R111" s="89"/>
      <c r="S111" s="89"/>
      <c r="T111" s="89"/>
      <c r="U111" s="89"/>
      <c r="V111" s="89"/>
      <c r="W111" s="89"/>
      <c r="X111" s="89"/>
      <c r="Y111" s="89"/>
      <c r="Z111" s="89"/>
      <c r="AA111" s="89"/>
      <c r="AB111" s="18"/>
      <c r="AC111" s="52"/>
    </row>
    <row r="112" spans="2:29" ht="15" customHeight="1" x14ac:dyDescent="0.3">
      <c r="B112" s="63"/>
      <c r="C112" s="450" t="s">
        <v>553</v>
      </c>
      <c r="D112" s="450"/>
      <c r="K112" s="9">
        <f>Chemicals!U54</f>
        <v>0</v>
      </c>
      <c r="L112" s="20">
        <f t="shared" si="2"/>
        <v>0</v>
      </c>
      <c r="M112" s="65"/>
      <c r="O112" s="63"/>
      <c r="P112" s="244">
        <v>0</v>
      </c>
      <c r="Q112" s="244">
        <v>0</v>
      </c>
      <c r="R112" s="244">
        <v>0</v>
      </c>
      <c r="S112" s="244">
        <v>0</v>
      </c>
      <c r="T112" s="244">
        <v>0</v>
      </c>
      <c r="U112" s="244">
        <v>0</v>
      </c>
      <c r="V112" s="244">
        <v>0</v>
      </c>
      <c r="W112" s="244">
        <v>0</v>
      </c>
      <c r="X112" s="244">
        <v>0</v>
      </c>
      <c r="Y112" s="244">
        <v>0</v>
      </c>
      <c r="Z112" s="244">
        <v>0</v>
      </c>
      <c r="AA112" s="244">
        <v>0</v>
      </c>
      <c r="AB112" s="18"/>
      <c r="AC112" s="52">
        <f>SUM(P112:AA112)</f>
        <v>0</v>
      </c>
    </row>
    <row r="113" spans="2:29" ht="15" customHeight="1" x14ac:dyDescent="0.3">
      <c r="B113" s="63"/>
      <c r="C113" s="259"/>
      <c r="D113" s="260" t="s">
        <v>423</v>
      </c>
      <c r="K113" s="253">
        <v>0</v>
      </c>
      <c r="L113" s="20">
        <f t="shared" si="2"/>
        <v>0</v>
      </c>
      <c r="M113" s="65"/>
      <c r="O113" s="63"/>
      <c r="P113" s="244">
        <v>0</v>
      </c>
      <c r="Q113" s="244">
        <v>0</v>
      </c>
      <c r="R113" s="244">
        <v>0</v>
      </c>
      <c r="S113" s="244">
        <v>0</v>
      </c>
      <c r="T113" s="244">
        <v>0</v>
      </c>
      <c r="U113" s="244">
        <v>0</v>
      </c>
      <c r="V113" s="244">
        <v>0</v>
      </c>
      <c r="W113" s="244">
        <v>0</v>
      </c>
      <c r="X113" s="244">
        <v>0</v>
      </c>
      <c r="Y113" s="244">
        <v>0</v>
      </c>
      <c r="Z113" s="244">
        <v>0</v>
      </c>
      <c r="AA113" s="244">
        <v>0</v>
      </c>
      <c r="AB113" s="18"/>
      <c r="AC113" s="52">
        <f>SUM(P113:AA113)</f>
        <v>0</v>
      </c>
    </row>
    <row r="114" spans="2:29" ht="15" customHeight="1" x14ac:dyDescent="0.3">
      <c r="B114" s="63"/>
      <c r="C114" s="449"/>
      <c r="D114" s="449"/>
      <c r="F114" s="7"/>
      <c r="H114" s="261"/>
      <c r="J114" s="7"/>
      <c r="K114" s="9"/>
      <c r="L114" s="20"/>
      <c r="M114" s="65"/>
      <c r="O114" s="63"/>
      <c r="P114" s="89"/>
      <c r="Q114" s="89"/>
      <c r="R114" s="89"/>
      <c r="S114" s="89"/>
      <c r="T114" s="89"/>
      <c r="U114" s="89"/>
      <c r="V114" s="89"/>
      <c r="W114" s="89"/>
      <c r="X114" s="89"/>
      <c r="Y114" s="89"/>
      <c r="Z114" s="89"/>
      <c r="AA114" s="89"/>
      <c r="AB114" s="18"/>
      <c r="AC114" s="52"/>
    </row>
    <row r="115" spans="2:29" ht="15" customHeight="1" x14ac:dyDescent="0.3">
      <c r="B115" s="63"/>
      <c r="C115" s="450" t="s">
        <v>554</v>
      </c>
      <c r="D115" s="450"/>
      <c r="K115" s="9">
        <f>Chemicals!U70</f>
        <v>0</v>
      </c>
      <c r="L115" s="20">
        <f t="shared" si="2"/>
        <v>0</v>
      </c>
      <c r="M115" s="65"/>
      <c r="O115" s="63"/>
      <c r="P115" s="244">
        <v>0</v>
      </c>
      <c r="Q115" s="244">
        <v>0</v>
      </c>
      <c r="R115" s="244">
        <v>0</v>
      </c>
      <c r="S115" s="244">
        <v>0</v>
      </c>
      <c r="T115" s="244">
        <v>0</v>
      </c>
      <c r="U115" s="244">
        <v>0</v>
      </c>
      <c r="V115" s="244">
        <v>0</v>
      </c>
      <c r="W115" s="244">
        <v>0</v>
      </c>
      <c r="X115" s="244">
        <v>0</v>
      </c>
      <c r="Y115" s="244">
        <v>0</v>
      </c>
      <c r="Z115" s="244">
        <v>0</v>
      </c>
      <c r="AA115" s="244">
        <v>0</v>
      </c>
      <c r="AB115" s="18"/>
      <c r="AC115" s="52">
        <f>SUM(P115:AA115)</f>
        <v>0</v>
      </c>
    </row>
    <row r="116" spans="2:29" ht="15" customHeight="1" x14ac:dyDescent="0.3">
      <c r="B116" s="63"/>
      <c r="C116" s="259"/>
      <c r="D116" s="260" t="s">
        <v>423</v>
      </c>
      <c r="K116" s="253">
        <v>0</v>
      </c>
      <c r="L116" s="20">
        <f t="shared" si="2"/>
        <v>0</v>
      </c>
      <c r="M116" s="65"/>
      <c r="O116" s="63"/>
      <c r="P116" s="244">
        <v>0</v>
      </c>
      <c r="Q116" s="244">
        <v>0</v>
      </c>
      <c r="R116" s="244">
        <v>0</v>
      </c>
      <c r="S116" s="244">
        <v>0</v>
      </c>
      <c r="T116" s="244">
        <v>0</v>
      </c>
      <c r="U116" s="244">
        <v>0</v>
      </c>
      <c r="V116" s="244">
        <v>0</v>
      </c>
      <c r="W116" s="244">
        <v>0</v>
      </c>
      <c r="X116" s="244">
        <v>0</v>
      </c>
      <c r="Y116" s="244">
        <v>0</v>
      </c>
      <c r="Z116" s="244">
        <v>0</v>
      </c>
      <c r="AA116" s="244">
        <v>0</v>
      </c>
      <c r="AB116" s="18"/>
      <c r="AC116" s="52">
        <f>SUM(P116:AA116)</f>
        <v>0</v>
      </c>
    </row>
    <row r="117" spans="2:29" ht="5.0999999999999996" customHeight="1" thickBot="1" x14ac:dyDescent="0.35">
      <c r="B117" s="63"/>
      <c r="C117" s="10"/>
      <c r="D117" s="10"/>
      <c r="E117" s="10"/>
      <c r="F117" s="73"/>
      <c r="G117" s="10"/>
      <c r="H117" s="74"/>
      <c r="I117" s="10"/>
      <c r="J117" s="75"/>
      <c r="K117" s="76"/>
      <c r="L117" s="76"/>
      <c r="M117" s="65"/>
      <c r="O117" s="66"/>
      <c r="P117" s="6"/>
      <c r="Q117" s="6"/>
      <c r="R117" s="6"/>
      <c r="S117" s="6"/>
      <c r="T117" s="6"/>
      <c r="U117" s="6"/>
      <c r="V117" s="6"/>
      <c r="W117" s="6"/>
      <c r="X117" s="6"/>
      <c r="Y117" s="6"/>
      <c r="Z117" s="6"/>
      <c r="AA117" s="6"/>
      <c r="AB117" s="67"/>
    </row>
    <row r="118" spans="2:29" ht="15" customHeight="1" thickTop="1" thickBot="1" x14ac:dyDescent="0.35">
      <c r="B118" s="66"/>
      <c r="C118" s="6" t="s">
        <v>75</v>
      </c>
      <c r="D118" s="6"/>
      <c r="E118" s="6"/>
      <c r="F118" s="6"/>
      <c r="G118" s="6"/>
      <c r="H118" s="6"/>
      <c r="I118" s="6"/>
      <c r="J118" s="6"/>
      <c r="K118" s="72">
        <f>SUM(K106:K117)</f>
        <v>0</v>
      </c>
      <c r="L118" s="72">
        <f>SUM(L106:L117)</f>
        <v>0</v>
      </c>
      <c r="M118" s="67"/>
    </row>
    <row r="119" spans="2:29" ht="15" customHeight="1" x14ac:dyDescent="0.3">
      <c r="F119" s="82"/>
      <c r="P119" s="82"/>
    </row>
    <row r="120" spans="2:29" ht="15" customHeight="1" thickBot="1" x14ac:dyDescent="0.35">
      <c r="C120" s="2" t="s">
        <v>67</v>
      </c>
      <c r="D120" s="5"/>
    </row>
    <row r="121" spans="2:29" ht="15" customHeight="1" x14ac:dyDescent="0.3">
      <c r="B121" s="58"/>
      <c r="C121" s="59"/>
      <c r="D121" s="59"/>
      <c r="E121" s="59"/>
      <c r="F121" s="60" t="s">
        <v>59</v>
      </c>
      <c r="G121" s="59"/>
      <c r="H121" s="60"/>
      <c r="I121" s="59"/>
      <c r="J121" s="60" t="s">
        <v>62</v>
      </c>
      <c r="K121" s="60" t="s">
        <v>64</v>
      </c>
      <c r="L121" s="60" t="s">
        <v>430</v>
      </c>
      <c r="M121" s="62"/>
      <c r="O121" s="58"/>
      <c r="P121" s="431" t="s">
        <v>140</v>
      </c>
      <c r="Q121" s="431"/>
      <c r="R121" s="431"/>
      <c r="S121" s="431"/>
      <c r="T121" s="431"/>
      <c r="U121" s="431"/>
      <c r="V121" s="431"/>
      <c r="W121" s="431"/>
      <c r="X121" s="431"/>
      <c r="Y121" s="431"/>
      <c r="Z121" s="431"/>
      <c r="AA121" s="431"/>
      <c r="AB121" s="78"/>
    </row>
    <row r="122" spans="2:29" ht="15" customHeight="1" x14ac:dyDescent="0.3">
      <c r="B122" s="63"/>
      <c r="C122" s="11"/>
      <c r="D122" s="11"/>
      <c r="E122" s="11"/>
      <c r="F122" s="64" t="s">
        <v>60</v>
      </c>
      <c r="G122" s="11"/>
      <c r="H122" s="79" t="s">
        <v>61</v>
      </c>
      <c r="I122" s="11"/>
      <c r="J122" s="64" t="s">
        <v>63</v>
      </c>
      <c r="K122" s="64" t="s">
        <v>60</v>
      </c>
      <c r="L122" s="64" t="s">
        <v>431</v>
      </c>
      <c r="M122" s="65"/>
      <c r="O122" s="63"/>
      <c r="P122" s="79" t="s">
        <v>101</v>
      </c>
      <c r="Q122" s="79" t="s">
        <v>102</v>
      </c>
      <c r="R122" s="79" t="s">
        <v>103</v>
      </c>
      <c r="S122" s="79" t="s">
        <v>104</v>
      </c>
      <c r="T122" s="79" t="s">
        <v>105</v>
      </c>
      <c r="U122" s="79" t="s">
        <v>106</v>
      </c>
      <c r="V122" s="79" t="s">
        <v>107</v>
      </c>
      <c r="W122" s="79" t="s">
        <v>108</v>
      </c>
      <c r="X122" s="79" t="s">
        <v>109</v>
      </c>
      <c r="Y122" s="79" t="s">
        <v>110</v>
      </c>
      <c r="Z122" s="79" t="s">
        <v>111</v>
      </c>
      <c r="AA122" s="79" t="s">
        <v>112</v>
      </c>
      <c r="AB122" s="80"/>
    </row>
    <row r="123" spans="2:29" ht="5.0999999999999996" customHeight="1" x14ac:dyDescent="0.3">
      <c r="B123" s="63"/>
      <c r="F123" s="71"/>
      <c r="H123" s="70"/>
      <c r="J123" s="71"/>
      <c r="K123" s="71"/>
      <c r="M123" s="65"/>
      <c r="O123" s="63"/>
      <c r="AB123" s="80"/>
    </row>
    <row r="124" spans="2:29" ht="15" customHeight="1" x14ac:dyDescent="0.3">
      <c r="B124" s="63"/>
      <c r="C124" s="434" t="s">
        <v>90</v>
      </c>
      <c r="D124" s="434"/>
      <c r="F124" s="241">
        <v>0</v>
      </c>
      <c r="H124" s="258" t="s">
        <v>426</v>
      </c>
      <c r="J124" s="253">
        <v>0</v>
      </c>
      <c r="K124" s="9">
        <f>F124*J124</f>
        <v>0</v>
      </c>
      <c r="L124" s="20">
        <f>K124*$K$6</f>
        <v>0</v>
      </c>
      <c r="M124" s="65"/>
      <c r="O124" s="63"/>
      <c r="P124" s="244">
        <v>0</v>
      </c>
      <c r="Q124" s="244">
        <v>0</v>
      </c>
      <c r="R124" s="244">
        <v>0</v>
      </c>
      <c r="S124" s="244">
        <v>0</v>
      </c>
      <c r="T124" s="244">
        <v>0</v>
      </c>
      <c r="U124" s="244">
        <v>0</v>
      </c>
      <c r="V124" s="244">
        <v>0</v>
      </c>
      <c r="W124" s="244">
        <v>0</v>
      </c>
      <c r="X124" s="244">
        <v>0</v>
      </c>
      <c r="Y124" s="244">
        <v>0</v>
      </c>
      <c r="Z124" s="244">
        <v>0</v>
      </c>
      <c r="AA124" s="244">
        <v>0</v>
      </c>
      <c r="AB124" s="18"/>
      <c r="AC124" s="52">
        <f>SUM(P124:AA124)</f>
        <v>0</v>
      </c>
    </row>
    <row r="125" spans="2:29" ht="15" customHeight="1" x14ac:dyDescent="0.3">
      <c r="B125" s="63"/>
      <c r="C125" s="434" t="s">
        <v>90</v>
      </c>
      <c r="D125" s="434"/>
      <c r="F125" s="241">
        <v>0</v>
      </c>
      <c r="H125" s="258" t="s">
        <v>426</v>
      </c>
      <c r="J125" s="253">
        <v>0</v>
      </c>
      <c r="K125" s="9">
        <f>F125*J125</f>
        <v>0</v>
      </c>
      <c r="L125" s="20">
        <f>K125*$K$6</f>
        <v>0</v>
      </c>
      <c r="M125" s="65"/>
      <c r="O125" s="63"/>
      <c r="P125" s="244">
        <v>0</v>
      </c>
      <c r="Q125" s="244">
        <v>0</v>
      </c>
      <c r="R125" s="244">
        <v>0</v>
      </c>
      <c r="S125" s="244">
        <v>0</v>
      </c>
      <c r="T125" s="244">
        <v>0</v>
      </c>
      <c r="U125" s="244">
        <v>0</v>
      </c>
      <c r="V125" s="244">
        <v>0</v>
      </c>
      <c r="W125" s="244">
        <v>0</v>
      </c>
      <c r="X125" s="244">
        <v>0</v>
      </c>
      <c r="Y125" s="244">
        <v>0</v>
      </c>
      <c r="Z125" s="244">
        <v>0</v>
      </c>
      <c r="AA125" s="244">
        <v>0</v>
      </c>
      <c r="AB125" s="18"/>
      <c r="AC125" s="52">
        <f>SUM(P125:AA125)</f>
        <v>0</v>
      </c>
    </row>
    <row r="126" spans="2:29" ht="15" customHeight="1" x14ac:dyDescent="0.3">
      <c r="B126" s="63"/>
      <c r="C126" s="434" t="s">
        <v>90</v>
      </c>
      <c r="D126" s="434"/>
      <c r="F126" s="241">
        <v>0</v>
      </c>
      <c r="H126" s="258" t="s">
        <v>426</v>
      </c>
      <c r="J126" s="253">
        <v>0</v>
      </c>
      <c r="K126" s="9">
        <f>F126*J126</f>
        <v>0</v>
      </c>
      <c r="L126" s="20">
        <f>K126*$K$6</f>
        <v>0</v>
      </c>
      <c r="M126" s="65"/>
      <c r="O126" s="63"/>
      <c r="P126" s="244">
        <v>0</v>
      </c>
      <c r="Q126" s="244">
        <v>0</v>
      </c>
      <c r="R126" s="244">
        <v>0</v>
      </c>
      <c r="S126" s="244">
        <v>0</v>
      </c>
      <c r="T126" s="244">
        <v>0</v>
      </c>
      <c r="U126" s="244">
        <v>0</v>
      </c>
      <c r="V126" s="244">
        <v>0</v>
      </c>
      <c r="W126" s="244">
        <v>0</v>
      </c>
      <c r="X126" s="244">
        <v>0</v>
      </c>
      <c r="Y126" s="244">
        <v>0</v>
      </c>
      <c r="Z126" s="244">
        <v>0</v>
      </c>
      <c r="AA126" s="244">
        <v>0</v>
      </c>
      <c r="AB126" s="18"/>
      <c r="AC126" s="52">
        <f>SUM(P126:AA126)</f>
        <v>0</v>
      </c>
    </row>
    <row r="127" spans="2:29" ht="15" customHeight="1" x14ac:dyDescent="0.3">
      <c r="B127" s="63"/>
      <c r="C127" s="432" t="s">
        <v>41</v>
      </c>
      <c r="D127" s="432"/>
      <c r="F127" s="241">
        <v>0</v>
      </c>
      <c r="H127" s="258" t="s">
        <v>426</v>
      </c>
      <c r="J127" s="253">
        <v>0</v>
      </c>
      <c r="K127" s="9">
        <f>F127*J127</f>
        <v>0</v>
      </c>
      <c r="L127" s="20">
        <f>K127*$K$6</f>
        <v>0</v>
      </c>
      <c r="M127" s="65"/>
      <c r="O127" s="63"/>
      <c r="P127" s="244">
        <v>0</v>
      </c>
      <c r="Q127" s="244">
        <v>0</v>
      </c>
      <c r="R127" s="244">
        <v>0</v>
      </c>
      <c r="S127" s="244">
        <v>0</v>
      </c>
      <c r="T127" s="244">
        <v>0</v>
      </c>
      <c r="U127" s="244">
        <v>0</v>
      </c>
      <c r="V127" s="244">
        <v>0</v>
      </c>
      <c r="W127" s="244">
        <v>0</v>
      </c>
      <c r="X127" s="244">
        <v>0</v>
      </c>
      <c r="Y127" s="244">
        <v>0</v>
      </c>
      <c r="Z127" s="244">
        <v>0</v>
      </c>
      <c r="AA127" s="244">
        <v>0</v>
      </c>
      <c r="AB127" s="18"/>
      <c r="AC127" s="52">
        <f>SUM(P127:AA127)</f>
        <v>0</v>
      </c>
    </row>
    <row r="128" spans="2:29" ht="15" customHeight="1" x14ac:dyDescent="0.3">
      <c r="B128" s="63"/>
      <c r="C128" s="57" t="s">
        <v>207</v>
      </c>
      <c r="D128" s="57"/>
      <c r="F128" s="241">
        <v>0</v>
      </c>
      <c r="H128" s="7" t="s">
        <v>208</v>
      </c>
      <c r="J128" s="253">
        <v>0</v>
      </c>
      <c r="K128" s="9">
        <f>F128*J128</f>
        <v>0</v>
      </c>
      <c r="L128" s="20">
        <f>K128*$K$6</f>
        <v>0</v>
      </c>
      <c r="M128" s="65"/>
      <c r="O128" s="63"/>
      <c r="P128" s="244">
        <v>0</v>
      </c>
      <c r="Q128" s="244">
        <v>0</v>
      </c>
      <c r="R128" s="244">
        <v>0</v>
      </c>
      <c r="S128" s="244">
        <v>0</v>
      </c>
      <c r="T128" s="244">
        <v>0</v>
      </c>
      <c r="U128" s="244">
        <v>0</v>
      </c>
      <c r="V128" s="244">
        <v>0</v>
      </c>
      <c r="W128" s="244">
        <v>0</v>
      </c>
      <c r="X128" s="244">
        <v>0</v>
      </c>
      <c r="Y128" s="244">
        <v>0</v>
      </c>
      <c r="Z128" s="244">
        <v>0</v>
      </c>
      <c r="AA128" s="244">
        <v>0</v>
      </c>
      <c r="AB128" s="18"/>
      <c r="AC128" s="52">
        <f>SUM(P128:AA128)</f>
        <v>0</v>
      </c>
    </row>
    <row r="129" spans="2:34" ht="5.0999999999999996" customHeight="1" thickBot="1" x14ac:dyDescent="0.35">
      <c r="B129" s="63"/>
      <c r="C129" s="77"/>
      <c r="D129" s="77"/>
      <c r="E129" s="10"/>
      <c r="F129" s="73"/>
      <c r="G129" s="10"/>
      <c r="H129" s="74"/>
      <c r="I129" s="10"/>
      <c r="J129" s="75"/>
      <c r="K129" s="76"/>
      <c r="L129" s="76"/>
      <c r="M129" s="65"/>
      <c r="O129" s="66"/>
      <c r="P129" s="6"/>
      <c r="Q129" s="6"/>
      <c r="R129" s="6"/>
      <c r="S129" s="6"/>
      <c r="T129" s="6"/>
      <c r="U129" s="6"/>
      <c r="V129" s="6"/>
      <c r="W129" s="6"/>
      <c r="X129" s="6"/>
      <c r="Y129" s="6"/>
      <c r="Z129" s="6"/>
      <c r="AA129" s="6"/>
      <c r="AB129" s="67"/>
    </row>
    <row r="130" spans="2:34" ht="15" customHeight="1" thickTop="1" thickBot="1" x14ac:dyDescent="0.35">
      <c r="B130" s="66"/>
      <c r="C130" s="6" t="s">
        <v>75</v>
      </c>
      <c r="D130" s="6"/>
      <c r="E130" s="6"/>
      <c r="F130" s="6"/>
      <c r="G130" s="6"/>
      <c r="H130" s="6"/>
      <c r="I130" s="6"/>
      <c r="J130" s="6"/>
      <c r="K130" s="72">
        <f>SUM(K124:K129)</f>
        <v>0</v>
      </c>
      <c r="L130" s="129">
        <f>SUM(L124:L129)</f>
        <v>0</v>
      </c>
      <c r="M130" s="67"/>
    </row>
    <row r="131" spans="2:34" ht="15" customHeight="1" x14ac:dyDescent="0.3">
      <c r="AC131" s="4"/>
    </row>
    <row r="132" spans="2:34" ht="15" customHeight="1" thickBot="1" x14ac:dyDescent="0.35">
      <c r="C132" s="2" t="s">
        <v>330</v>
      </c>
      <c r="D132" s="2"/>
      <c r="AC132" s="4"/>
      <c r="AH132" s="51"/>
    </row>
    <row r="133" spans="2:34" ht="15" customHeight="1" x14ac:dyDescent="0.3">
      <c r="B133" s="58"/>
      <c r="C133" s="3"/>
      <c r="D133" s="3"/>
      <c r="E133" s="59"/>
      <c r="F133" s="59"/>
      <c r="G133" s="59"/>
      <c r="H133" s="59"/>
      <c r="I133" s="59"/>
      <c r="J133" s="59"/>
      <c r="K133" s="60" t="s">
        <v>64</v>
      </c>
      <c r="L133" s="60" t="s">
        <v>430</v>
      </c>
      <c r="M133" s="62"/>
      <c r="O133" s="58"/>
      <c r="P133" s="431" t="s">
        <v>140</v>
      </c>
      <c r="Q133" s="431"/>
      <c r="R133" s="431"/>
      <c r="S133" s="431"/>
      <c r="T133" s="431"/>
      <c r="U133" s="431"/>
      <c r="V133" s="431"/>
      <c r="W133" s="431"/>
      <c r="X133" s="431"/>
      <c r="Y133" s="431"/>
      <c r="Z133" s="431"/>
      <c r="AA133" s="431"/>
      <c r="AB133" s="78"/>
    </row>
    <row r="134" spans="2:34" ht="15" customHeight="1" x14ac:dyDescent="0.3">
      <c r="B134" s="63"/>
      <c r="C134" s="11"/>
      <c r="D134" s="11"/>
      <c r="E134" s="11"/>
      <c r="F134" s="11"/>
      <c r="G134" s="11"/>
      <c r="H134" s="11"/>
      <c r="I134" s="11"/>
      <c r="J134" s="11"/>
      <c r="K134" s="64" t="s">
        <v>60</v>
      </c>
      <c r="L134" s="64" t="s">
        <v>431</v>
      </c>
      <c r="M134" s="65"/>
      <c r="O134" s="63"/>
      <c r="P134" s="79" t="s">
        <v>101</v>
      </c>
      <c r="Q134" s="79" t="s">
        <v>102</v>
      </c>
      <c r="R134" s="79" t="s">
        <v>103</v>
      </c>
      <c r="S134" s="79" t="s">
        <v>104</v>
      </c>
      <c r="T134" s="79" t="s">
        <v>105</v>
      </c>
      <c r="U134" s="79" t="s">
        <v>106</v>
      </c>
      <c r="V134" s="79" t="s">
        <v>107</v>
      </c>
      <c r="W134" s="79" t="s">
        <v>108</v>
      </c>
      <c r="X134" s="79" t="s">
        <v>109</v>
      </c>
      <c r="Y134" s="79" t="s">
        <v>110</v>
      </c>
      <c r="Z134" s="79" t="s">
        <v>111</v>
      </c>
      <c r="AA134" s="79" t="s">
        <v>112</v>
      </c>
      <c r="AB134" s="80"/>
    </row>
    <row r="135" spans="2:34" ht="5.0999999999999996" customHeight="1" x14ac:dyDescent="0.3">
      <c r="B135" s="63"/>
      <c r="K135" s="71"/>
      <c r="M135" s="65"/>
      <c r="O135" s="63"/>
      <c r="AB135" s="80"/>
    </row>
    <row r="136" spans="2:34" ht="15" customHeight="1" x14ac:dyDescent="0.3">
      <c r="B136" s="63"/>
      <c r="C136" s="434" t="s">
        <v>332</v>
      </c>
      <c r="D136" s="434"/>
      <c r="K136" s="9">
        <f>IF(L37&gt;0,L136/$K$6,0)</f>
        <v>0</v>
      </c>
      <c r="L136" s="243">
        <v>0</v>
      </c>
      <c r="M136" s="65"/>
      <c r="O136" s="63"/>
      <c r="P136" s="244">
        <v>0</v>
      </c>
      <c r="Q136" s="244">
        <v>0</v>
      </c>
      <c r="R136" s="244">
        <v>0</v>
      </c>
      <c r="S136" s="244">
        <v>0</v>
      </c>
      <c r="T136" s="244">
        <v>0</v>
      </c>
      <c r="U136" s="244">
        <v>0</v>
      </c>
      <c r="V136" s="244">
        <v>0</v>
      </c>
      <c r="W136" s="244">
        <v>0</v>
      </c>
      <c r="X136" s="244">
        <v>0</v>
      </c>
      <c r="Y136" s="244">
        <v>0</v>
      </c>
      <c r="Z136" s="244">
        <v>0</v>
      </c>
      <c r="AA136" s="244">
        <v>0</v>
      </c>
      <c r="AB136" s="18"/>
      <c r="AC136" s="52">
        <f>SUM(P136:AA136)</f>
        <v>0</v>
      </c>
    </row>
    <row r="137" spans="2:34" ht="15" customHeight="1" x14ac:dyDescent="0.3">
      <c r="B137" s="63"/>
      <c r="C137" s="434" t="s">
        <v>332</v>
      </c>
      <c r="D137" s="434"/>
      <c r="K137" s="9">
        <f>IF(L38&gt;0,L137/$K$6,0)</f>
        <v>0</v>
      </c>
      <c r="L137" s="243">
        <v>0</v>
      </c>
      <c r="M137" s="65"/>
      <c r="O137" s="63"/>
      <c r="P137" s="244">
        <v>0</v>
      </c>
      <c r="Q137" s="244">
        <v>0</v>
      </c>
      <c r="R137" s="244">
        <v>0</v>
      </c>
      <c r="S137" s="244">
        <v>0</v>
      </c>
      <c r="T137" s="244">
        <v>0</v>
      </c>
      <c r="U137" s="244">
        <v>0</v>
      </c>
      <c r="V137" s="244">
        <v>0</v>
      </c>
      <c r="W137" s="244">
        <v>0</v>
      </c>
      <c r="X137" s="244">
        <v>0</v>
      </c>
      <c r="Y137" s="244">
        <v>0</v>
      </c>
      <c r="Z137" s="244">
        <v>0</v>
      </c>
      <c r="AA137" s="244">
        <v>0</v>
      </c>
      <c r="AB137" s="18"/>
      <c r="AC137" s="52">
        <f>SUM(P137:AA137)</f>
        <v>0</v>
      </c>
    </row>
    <row r="138" spans="2:34" ht="15" customHeight="1" x14ac:dyDescent="0.3">
      <c r="B138" s="63"/>
      <c r="C138" s="4" t="s">
        <v>170</v>
      </c>
      <c r="K138" s="9">
        <f>IF(L39&gt;0,L138/$K$6,0)</f>
        <v>0</v>
      </c>
      <c r="L138" s="243">
        <v>0</v>
      </c>
      <c r="M138" s="65"/>
      <c r="O138" s="63"/>
      <c r="P138" s="244">
        <v>0</v>
      </c>
      <c r="Q138" s="244">
        <v>0</v>
      </c>
      <c r="R138" s="244">
        <v>0</v>
      </c>
      <c r="S138" s="244">
        <v>0</v>
      </c>
      <c r="T138" s="244">
        <v>0</v>
      </c>
      <c r="U138" s="244">
        <v>0</v>
      </c>
      <c r="V138" s="244">
        <v>0</v>
      </c>
      <c r="W138" s="244">
        <v>0</v>
      </c>
      <c r="X138" s="244">
        <v>0</v>
      </c>
      <c r="Y138" s="244">
        <v>0</v>
      </c>
      <c r="Z138" s="244">
        <v>0</v>
      </c>
      <c r="AA138" s="244">
        <v>0</v>
      </c>
      <c r="AB138" s="18"/>
      <c r="AC138" s="52">
        <f>SUM(P138:AA138)</f>
        <v>0</v>
      </c>
    </row>
    <row r="139" spans="2:34" ht="5.0999999999999996" customHeight="1" thickBot="1" x14ac:dyDescent="0.35">
      <c r="B139" s="63"/>
      <c r="C139" s="77"/>
      <c r="D139" s="77"/>
      <c r="E139" s="10"/>
      <c r="F139" s="73"/>
      <c r="G139" s="10"/>
      <c r="H139" s="74"/>
      <c r="I139" s="10"/>
      <c r="J139" s="75"/>
      <c r="K139" s="76"/>
      <c r="L139" s="76"/>
      <c r="M139" s="65"/>
      <c r="O139" s="66"/>
      <c r="P139" s="6"/>
      <c r="Q139" s="6"/>
      <c r="R139" s="6"/>
      <c r="S139" s="6"/>
      <c r="T139" s="6"/>
      <c r="U139" s="6"/>
      <c r="V139" s="6"/>
      <c r="W139" s="6"/>
      <c r="X139" s="6"/>
      <c r="Y139" s="6"/>
      <c r="Z139" s="6"/>
      <c r="AA139" s="6"/>
      <c r="AB139" s="67"/>
      <c r="AC139" s="4"/>
    </row>
    <row r="140" spans="2:34" ht="15" customHeight="1" thickTop="1" thickBot="1" x14ac:dyDescent="0.35">
      <c r="B140" s="66"/>
      <c r="C140" s="6" t="s">
        <v>75</v>
      </c>
      <c r="D140" s="6"/>
      <c r="E140" s="6"/>
      <c r="F140" s="6"/>
      <c r="G140" s="6"/>
      <c r="H140" s="6"/>
      <c r="I140" s="6"/>
      <c r="J140" s="6"/>
      <c r="K140" s="72">
        <f>SUM(K136:K139)</f>
        <v>0</v>
      </c>
      <c r="L140" s="129">
        <f>SUM(L136:L139)</f>
        <v>0</v>
      </c>
      <c r="M140" s="67"/>
      <c r="AC140" s="4"/>
    </row>
    <row r="142" spans="2:34" ht="15" customHeight="1" thickBot="1" x14ac:dyDescent="0.35">
      <c r="C142" s="2" t="s">
        <v>3</v>
      </c>
      <c r="D142" s="5"/>
    </row>
    <row r="143" spans="2:34" ht="15" customHeight="1" x14ac:dyDescent="0.3">
      <c r="B143" s="58"/>
      <c r="C143" s="59"/>
      <c r="D143" s="59"/>
      <c r="E143" s="59"/>
      <c r="F143" s="60" t="s">
        <v>59</v>
      </c>
      <c r="G143" s="59"/>
      <c r="H143" s="60"/>
      <c r="I143" s="59"/>
      <c r="J143" s="60" t="s">
        <v>62</v>
      </c>
      <c r="K143" s="60" t="s">
        <v>64</v>
      </c>
      <c r="L143" s="60" t="s">
        <v>430</v>
      </c>
      <c r="M143" s="62"/>
      <c r="O143" s="58"/>
      <c r="P143" s="431" t="s">
        <v>140</v>
      </c>
      <c r="Q143" s="431"/>
      <c r="R143" s="431"/>
      <c r="S143" s="431"/>
      <c r="T143" s="431"/>
      <c r="U143" s="431"/>
      <c r="V143" s="431"/>
      <c r="W143" s="431"/>
      <c r="X143" s="431"/>
      <c r="Y143" s="431"/>
      <c r="Z143" s="431"/>
      <c r="AA143" s="431"/>
      <c r="AB143" s="78"/>
    </row>
    <row r="144" spans="2:34" ht="15" customHeight="1" x14ac:dyDescent="0.3">
      <c r="B144" s="63"/>
      <c r="C144" s="11"/>
      <c r="D144" s="11"/>
      <c r="E144" s="11"/>
      <c r="F144" s="64" t="s">
        <v>60</v>
      </c>
      <c r="G144" s="11"/>
      <c r="H144" s="79" t="s">
        <v>61</v>
      </c>
      <c r="I144" s="11"/>
      <c r="J144" s="64" t="s">
        <v>63</v>
      </c>
      <c r="K144" s="64" t="s">
        <v>60</v>
      </c>
      <c r="L144" s="64" t="s">
        <v>431</v>
      </c>
      <c r="M144" s="65"/>
      <c r="O144" s="63"/>
      <c r="P144" s="79" t="s">
        <v>101</v>
      </c>
      <c r="Q144" s="79" t="s">
        <v>102</v>
      </c>
      <c r="R144" s="79" t="s">
        <v>103</v>
      </c>
      <c r="S144" s="79" t="s">
        <v>104</v>
      </c>
      <c r="T144" s="79" t="s">
        <v>105</v>
      </c>
      <c r="U144" s="79" t="s">
        <v>106</v>
      </c>
      <c r="V144" s="79" t="s">
        <v>107</v>
      </c>
      <c r="W144" s="79" t="s">
        <v>108</v>
      </c>
      <c r="X144" s="79" t="s">
        <v>109</v>
      </c>
      <c r="Y144" s="79" t="s">
        <v>110</v>
      </c>
      <c r="Z144" s="79" t="s">
        <v>111</v>
      </c>
      <c r="AA144" s="79" t="s">
        <v>112</v>
      </c>
      <c r="AB144" s="80"/>
    </row>
    <row r="145" spans="2:29" ht="5.0999999999999996" customHeight="1" x14ac:dyDescent="0.3">
      <c r="B145" s="63"/>
      <c r="F145" s="71"/>
      <c r="H145" s="70"/>
      <c r="J145" s="71"/>
      <c r="K145" s="71"/>
      <c r="M145" s="65"/>
      <c r="O145" s="63"/>
      <c r="AB145" s="80"/>
    </row>
    <row r="146" spans="2:29" ht="15" customHeight="1" x14ac:dyDescent="0.3">
      <c r="B146" s="63"/>
      <c r="C146" s="432" t="s">
        <v>433</v>
      </c>
      <c r="D146" s="432"/>
      <c r="F146" s="71"/>
      <c r="H146" s="70"/>
      <c r="J146" s="71"/>
      <c r="K146" s="253">
        <v>0</v>
      </c>
      <c r="L146" s="20">
        <f>K146*$K$6</f>
        <v>0</v>
      </c>
      <c r="M146" s="65"/>
      <c r="O146" s="63"/>
      <c r="P146" s="244">
        <v>0</v>
      </c>
      <c r="Q146" s="244">
        <v>0</v>
      </c>
      <c r="R146" s="244">
        <v>0</v>
      </c>
      <c r="S146" s="244">
        <v>0</v>
      </c>
      <c r="T146" s="244">
        <v>0</v>
      </c>
      <c r="U146" s="244">
        <v>0</v>
      </c>
      <c r="V146" s="244">
        <v>0</v>
      </c>
      <c r="W146" s="244">
        <v>0</v>
      </c>
      <c r="X146" s="244">
        <v>0</v>
      </c>
      <c r="Y146" s="244">
        <v>0</v>
      </c>
      <c r="Z146" s="244">
        <v>0</v>
      </c>
      <c r="AA146" s="244">
        <v>0</v>
      </c>
      <c r="AB146" s="18"/>
      <c r="AC146" s="52">
        <f>SUM(P146:AA146)</f>
        <v>0</v>
      </c>
    </row>
    <row r="147" spans="2:29" ht="15" customHeight="1" x14ac:dyDescent="0.3">
      <c r="B147" s="63"/>
      <c r="C147" s="432" t="s">
        <v>425</v>
      </c>
      <c r="D147" s="432"/>
      <c r="F147" s="241">
        <v>0</v>
      </c>
      <c r="H147" s="7" t="s">
        <v>74</v>
      </c>
      <c r="J147" s="253">
        <v>0</v>
      </c>
      <c r="K147" s="9">
        <f>F147*J147</f>
        <v>0</v>
      </c>
      <c r="L147" s="20">
        <f>K147*$K$6</f>
        <v>0</v>
      </c>
      <c r="M147" s="65"/>
      <c r="O147" s="63"/>
      <c r="P147" s="244">
        <v>0</v>
      </c>
      <c r="Q147" s="244">
        <v>0</v>
      </c>
      <c r="R147" s="244">
        <v>0</v>
      </c>
      <c r="S147" s="244">
        <v>0</v>
      </c>
      <c r="T147" s="244">
        <v>0</v>
      </c>
      <c r="U147" s="244">
        <v>0</v>
      </c>
      <c r="V147" s="244">
        <v>0</v>
      </c>
      <c r="W147" s="244">
        <v>0</v>
      </c>
      <c r="X147" s="244">
        <v>0</v>
      </c>
      <c r="Y147" s="244">
        <v>0</v>
      </c>
      <c r="Z147" s="244">
        <v>0</v>
      </c>
      <c r="AA147" s="244">
        <v>0</v>
      </c>
      <c r="AB147" s="18"/>
      <c r="AC147" s="52">
        <f>SUM(P147:AA147)</f>
        <v>0</v>
      </c>
    </row>
    <row r="148" spans="2:29" ht="15" customHeight="1" x14ac:dyDescent="0.3">
      <c r="B148" s="63"/>
      <c r="C148" s="432" t="s">
        <v>462</v>
      </c>
      <c r="D148" s="432"/>
      <c r="F148" s="455"/>
      <c r="G148" s="455"/>
      <c r="H148" s="455"/>
      <c r="K148" s="9">
        <f>IF(L49&gt;0,L148/$K$6,0)</f>
        <v>0</v>
      </c>
      <c r="L148" s="253">
        <v>0</v>
      </c>
      <c r="M148" s="65"/>
      <c r="O148" s="63"/>
      <c r="P148" s="244">
        <v>0</v>
      </c>
      <c r="Q148" s="244">
        <v>0</v>
      </c>
      <c r="R148" s="244">
        <v>0</v>
      </c>
      <c r="S148" s="244">
        <v>0</v>
      </c>
      <c r="T148" s="244">
        <v>0</v>
      </c>
      <c r="U148" s="244">
        <v>0</v>
      </c>
      <c r="V148" s="244">
        <v>0</v>
      </c>
      <c r="W148" s="244">
        <v>0</v>
      </c>
      <c r="X148" s="244">
        <v>0</v>
      </c>
      <c r="Y148" s="244">
        <v>0</v>
      </c>
      <c r="Z148" s="244">
        <v>0</v>
      </c>
      <c r="AA148" s="244">
        <v>0</v>
      </c>
      <c r="AB148" s="18"/>
      <c r="AC148" s="52">
        <f>SUM(P148:AA148)</f>
        <v>0</v>
      </c>
    </row>
    <row r="149" spans="2:29" ht="15" customHeight="1" x14ac:dyDescent="0.3">
      <c r="B149" s="63"/>
      <c r="C149" s="432" t="s">
        <v>428</v>
      </c>
      <c r="D149" s="432"/>
      <c r="F149" s="455"/>
      <c r="G149" s="455"/>
      <c r="H149" s="455"/>
      <c r="K149" s="9">
        <f>IF(L50&gt;0,L149/$K$6,0)</f>
        <v>0</v>
      </c>
      <c r="L149" s="253">
        <v>0</v>
      </c>
      <c r="M149" s="65"/>
      <c r="O149" s="63"/>
      <c r="P149" s="244">
        <v>0</v>
      </c>
      <c r="Q149" s="244">
        <v>0</v>
      </c>
      <c r="R149" s="244">
        <v>0</v>
      </c>
      <c r="S149" s="244">
        <v>0</v>
      </c>
      <c r="T149" s="244">
        <v>0</v>
      </c>
      <c r="U149" s="244">
        <v>0</v>
      </c>
      <c r="V149" s="244">
        <v>0</v>
      </c>
      <c r="W149" s="244">
        <v>0</v>
      </c>
      <c r="X149" s="244">
        <v>0</v>
      </c>
      <c r="Y149" s="244">
        <v>0</v>
      </c>
      <c r="Z149" s="244">
        <v>0</v>
      </c>
      <c r="AA149" s="244">
        <v>0</v>
      </c>
      <c r="AB149" s="18"/>
      <c r="AC149" s="52">
        <f>SUM(P149:AA149)</f>
        <v>0</v>
      </c>
    </row>
    <row r="150" spans="2:29" ht="15" customHeight="1" x14ac:dyDescent="0.3">
      <c r="B150" s="63"/>
      <c r="C150" s="417" t="s">
        <v>3</v>
      </c>
      <c r="D150" s="419"/>
      <c r="F150" s="241">
        <v>0</v>
      </c>
      <c r="H150" s="7" t="s">
        <v>74</v>
      </c>
      <c r="J150" s="253">
        <v>0</v>
      </c>
      <c r="K150" s="9">
        <f>F150*J150</f>
        <v>0</v>
      </c>
      <c r="L150" s="20">
        <f>K150*$K$6</f>
        <v>0</v>
      </c>
      <c r="M150" s="65"/>
      <c r="O150" s="63"/>
      <c r="P150" s="244">
        <v>0</v>
      </c>
      <c r="Q150" s="244">
        <v>0</v>
      </c>
      <c r="R150" s="244">
        <v>0</v>
      </c>
      <c r="S150" s="244">
        <v>0</v>
      </c>
      <c r="T150" s="244">
        <v>0</v>
      </c>
      <c r="U150" s="244">
        <v>0</v>
      </c>
      <c r="V150" s="244">
        <v>0</v>
      </c>
      <c r="W150" s="244">
        <v>0</v>
      </c>
      <c r="X150" s="244">
        <v>0</v>
      </c>
      <c r="Y150" s="244">
        <v>0</v>
      </c>
      <c r="Z150" s="244">
        <v>0</v>
      </c>
      <c r="AA150" s="244">
        <v>0</v>
      </c>
      <c r="AB150" s="18"/>
      <c r="AC150" s="52">
        <f>SUM(P150:AA150)</f>
        <v>0</v>
      </c>
    </row>
    <row r="151" spans="2:29" ht="5.0999999999999996" customHeight="1" thickBot="1" x14ac:dyDescent="0.35">
      <c r="B151" s="63"/>
      <c r="C151" s="77"/>
      <c r="D151" s="77"/>
      <c r="E151" s="10"/>
      <c r="F151" s="73"/>
      <c r="G151" s="10"/>
      <c r="H151" s="74"/>
      <c r="I151" s="10"/>
      <c r="J151" s="75"/>
      <c r="K151" s="76"/>
      <c r="L151" s="76"/>
      <c r="M151" s="65"/>
      <c r="O151" s="66"/>
      <c r="P151" s="6"/>
      <c r="Q151" s="6"/>
      <c r="R151" s="6"/>
      <c r="S151" s="6"/>
      <c r="T151" s="6"/>
      <c r="U151" s="6"/>
      <c r="V151" s="6"/>
      <c r="W151" s="6"/>
      <c r="X151" s="6"/>
      <c r="Y151" s="6"/>
      <c r="Z151" s="6"/>
      <c r="AA151" s="6"/>
      <c r="AB151" s="67"/>
    </row>
    <row r="152" spans="2:29" ht="15" customHeight="1" thickTop="1" thickBot="1" x14ac:dyDescent="0.35">
      <c r="B152" s="66"/>
      <c r="C152" s="6" t="s">
        <v>75</v>
      </c>
      <c r="D152" s="6"/>
      <c r="E152" s="6"/>
      <c r="F152" s="6"/>
      <c r="G152" s="6"/>
      <c r="H152" s="6"/>
      <c r="I152" s="6"/>
      <c r="J152" s="6"/>
      <c r="K152" s="72">
        <f>SUM(K147:K151)</f>
        <v>0</v>
      </c>
      <c r="L152" s="129">
        <f>SUM(L147:L151)</f>
        <v>0</v>
      </c>
      <c r="M152" s="67"/>
    </row>
  </sheetData>
  <sheetProtection algorithmName="SHA-512" hashValue="eG8Vxzsx37ZDv+z3GTTEghDw+JXmd70xhccrvIf/nx4Btya5BrRCSfWP2A7IWSffMTZizFf27gTkTCdxqdCIgw==" saltValue="qMd4wZr0Kgtk0ah/V9nbAA==" spinCount="100000" sheet="1" objects="1" scenarios="1"/>
  <mergeCells count="59">
    <mergeCell ref="C126:D126"/>
    <mergeCell ref="P121:AA121"/>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15:D115"/>
    <mergeCell ref="P63:AA63"/>
    <mergeCell ref="C64:D64"/>
    <mergeCell ref="C66:F66"/>
    <mergeCell ref="J66:K66"/>
    <mergeCell ref="P103:AA103"/>
    <mergeCell ref="J68:K68"/>
    <mergeCell ref="C80:D80"/>
    <mergeCell ref="P84:AA84"/>
    <mergeCell ref="C87:D87"/>
    <mergeCell ref="C106:D106"/>
    <mergeCell ref="C108:D108"/>
    <mergeCell ref="C109:D109"/>
    <mergeCell ref="C111:D111"/>
    <mergeCell ref="C112:D112"/>
    <mergeCell ref="C114:D114"/>
    <mergeCell ref="C97:D97"/>
    <mergeCell ref="P51:AA51"/>
    <mergeCell ref="C54:D54"/>
    <mergeCell ref="C55:D55"/>
    <mergeCell ref="C57:D57"/>
    <mergeCell ref="C58:D58"/>
    <mergeCell ref="C56:D56"/>
    <mergeCell ref="C88:D88"/>
    <mergeCell ref="C90:D90"/>
    <mergeCell ref="C91:D91"/>
    <mergeCell ref="C93:D93"/>
    <mergeCell ref="C94:D94"/>
    <mergeCell ref="C96:D96"/>
    <mergeCell ref="C45:D45"/>
    <mergeCell ref="P40:AA40"/>
    <mergeCell ref="C2:F2"/>
    <mergeCell ref="X3:AB8"/>
    <mergeCell ref="H4:K4"/>
    <mergeCell ref="P10:AA10"/>
    <mergeCell ref="D23:E23"/>
    <mergeCell ref="P28:AA28"/>
    <mergeCell ref="C31:D31"/>
    <mergeCell ref="C32:D32"/>
    <mergeCell ref="C33:D33"/>
    <mergeCell ref="C34:D34"/>
    <mergeCell ref="C35:D35"/>
    <mergeCell ref="C43:D43"/>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ACDEC7B4-8BC1-43EE-91A4-C8BFE80853A1}">
          <x14:formula1>
            <xm:f>Data!$B$2:$B$21</xm:f>
          </x14:formula1>
          <xm:sqref>D14</xm:sqref>
        </x14:dataValidation>
        <x14:dataValidation type="list" allowBlank="1" showInputMessage="1" showErrorMessage="1" xr:uid="{A0DBB66F-96C4-41F4-8400-1843E95B3CCC}">
          <x14:formula1>
            <xm:f>Data!$L$20:$L$29</xm:f>
          </x14:formula1>
          <xm:sqref>H14 H21:H22 H124:H127</xm:sqref>
        </x14:dataValidation>
        <x14:dataValidation type="list" allowBlank="1" showInputMessage="1" showErrorMessage="1" xr:uid="{1D13EA07-3CA3-41CE-AF68-6C8202F735B0}">
          <x14:formula1>
            <xm:f>Data!$F$2:$F$16</xm:f>
          </x14:formula1>
          <xm:sqref>C31:D35 C54:D58</xm:sqref>
        </x14:dataValidation>
        <x14:dataValidation type="list" allowBlank="1" showInputMessage="1" showErrorMessage="1" xr:uid="{0BB13CDE-D8BE-4FD2-9E03-616EB5B61D37}">
          <x14:formula1>
            <xm:f>Data!$F$20:$F$24</xm:f>
          </x14:formula1>
          <xm:sqref>D44 D46</xm:sqref>
        </x14:dataValidation>
        <x14:dataValidation type="list" allowBlank="1" showInputMessage="1" showErrorMessage="1" xr:uid="{DA1EF2DC-266C-4846-B46D-8AE685F1E5C7}">
          <x14:formula1>
            <xm:f>Data!$F$28:$F$33</xm:f>
          </x14:formula1>
          <xm:sqref>C43:D43 C45:D45</xm:sqref>
        </x14:dataValidation>
        <x14:dataValidation type="list" allowBlank="1" showInputMessage="1" showErrorMessage="1" xr:uid="{45151EE0-1F86-4D99-8BBA-F8E893DB9417}">
          <x14:formula1>
            <xm:f>Data!$F$37:$F$44</xm:f>
          </x14:formula1>
          <xm:sqref>H43 H45</xm:sqref>
        </x14:dataValidation>
        <x14:dataValidation type="list" allowBlank="1" showInputMessage="1" showErrorMessage="1" xr:uid="{55F5EA95-EE9B-4AA4-AE0F-132BEB86E6A9}">
          <x14:formula1>
            <xm:f>Data!$D$2:$D$6</xm:f>
          </x14:formula1>
          <xm:sqref>J66:K66</xm:sqref>
        </x14:dataValidation>
        <x14:dataValidation type="list" allowBlank="1" showInputMessage="1" showErrorMessage="1" xr:uid="{D4AFC598-0891-4A2F-A3B3-2FA150846E49}">
          <x14:formula1>
            <xm:f>Data!$D$12:$D$17</xm:f>
          </x14:formula1>
          <xm:sqref>J68:K68</xm:sqref>
        </x14:dataValidation>
        <x14:dataValidation type="list" allowBlank="1" showInputMessage="1" showErrorMessage="1" xr:uid="{BB8C1BCE-D364-45E7-A6A0-6534354818CD}">
          <x14:formula1>
            <xm:f>Data!$H$2:$H$12</xm:f>
          </x14:formula1>
          <xm:sqref>C88:D88 C91:D91 C94:D94 C97:D97</xm:sqref>
        </x14:dataValidation>
        <x14:dataValidation type="list" allowBlank="1" showInputMessage="1" showErrorMessage="1" xr:uid="{A04BBDED-21C1-4A1B-849A-D0339C1B6B0E}">
          <x14:formula1>
            <xm:f>Data!$H$20:$H$25</xm:f>
          </x14:formula1>
          <xm:sqref>D89 D92 D95 D98</xm:sqref>
        </x14:dataValidation>
        <x14:dataValidation type="list" allowBlank="1" showInputMessage="1" showErrorMessage="1" xr:uid="{34A2CD2F-1A5B-47A1-9BE5-E6CC2B808AE5}">
          <x14:formula1>
            <xm:f>Data!$H$28:$H$34</xm:f>
          </x14:formula1>
          <xm:sqref>H88 H91 H94 H97</xm:sqref>
        </x14:dataValidation>
        <x14:dataValidation type="list" allowBlank="1" showInputMessage="1" showErrorMessage="1" xr:uid="{2EF86CC4-F367-4560-ABD0-2CE268325458}">
          <x14:formula1>
            <xm:f>Data!$J$20:$J$24</xm:f>
          </x14:formula1>
          <xm:sqref>D107 D110 D113 D116</xm:sqref>
        </x14:dataValidation>
        <x14:dataValidation type="list" allowBlank="1" showInputMessage="1" showErrorMessage="1" xr:uid="{B49ED9E0-C81B-4831-9F9B-BB5262D3B198}">
          <x14:formula1>
            <xm:f>Data!$L$2:$L$17</xm:f>
          </x14:formula1>
          <xm:sqref>C124:D126</xm:sqref>
        </x14:dataValidation>
        <x14:dataValidation type="list" allowBlank="1" showInputMessage="1" showErrorMessage="1" xr:uid="{7546C884-7F17-4736-ABBD-1999668D1B72}">
          <x14:formula1>
            <xm:f>Data!$P$31:$P$46</xm:f>
          </x14:formula1>
          <xm:sqref>C136:D137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AB79"/>
  <sheetViews>
    <sheetView showGridLines="0" showRowColHeaders="0" zoomScaleNormal="100" workbookViewId="0">
      <selection activeCell="B3" sqref="B3:H3"/>
    </sheetView>
  </sheetViews>
  <sheetFormatPr defaultColWidth="9.109375" defaultRowHeight="15" customHeight="1" x14ac:dyDescent="0.3"/>
  <cols>
    <col min="1" max="1" width="4.6640625" style="1" customWidth="1"/>
    <col min="2" max="2" width="16.77734375" style="1" customWidth="1"/>
    <col min="3" max="4" width="10.77734375" style="1" customWidth="1"/>
    <col min="5" max="5" width="11.77734375" style="1" customWidth="1"/>
    <col min="6" max="8" width="10.77734375" style="1" customWidth="1"/>
    <col min="9" max="26" width="9.109375" style="1"/>
    <col min="27" max="27" width="20.6640625" style="1" customWidth="1"/>
    <col min="28" max="28" width="10.6640625" style="1" customWidth="1"/>
    <col min="29" max="16384" width="9.109375" style="1"/>
  </cols>
  <sheetData>
    <row r="2" spans="2:8" ht="77.099999999999994" customHeight="1" x14ac:dyDescent="0.3"/>
    <row r="3" spans="2:8" ht="20.100000000000001" customHeight="1" x14ac:dyDescent="0.3">
      <c r="B3" s="456" t="s">
        <v>483</v>
      </c>
      <c r="C3" s="456"/>
      <c r="D3" s="456"/>
      <c r="E3" s="456"/>
      <c r="F3" s="456"/>
      <c r="G3" s="456"/>
      <c r="H3" s="456"/>
    </row>
    <row r="4" spans="2:8" ht="15" customHeight="1" x14ac:dyDescent="0.3">
      <c r="B4" s="456" t="str">
        <f>'Basic Information'!$D$6</f>
        <v>Region of State</v>
      </c>
      <c r="C4" s="456"/>
      <c r="D4" s="456"/>
      <c r="E4" s="456"/>
      <c r="F4" s="456"/>
      <c r="G4" s="456"/>
      <c r="H4" s="456"/>
    </row>
    <row r="6" spans="2:8" ht="20.100000000000001" customHeight="1" x14ac:dyDescent="0.3">
      <c r="B6" s="461" t="str">
        <f>'Basic Information'!D12</f>
        <v>Crop</v>
      </c>
      <c r="C6" s="461"/>
      <c r="D6" s="461"/>
      <c r="E6" s="385">
        <f>'Crop 2 - Input'!K6</f>
        <v>0</v>
      </c>
      <c r="F6" s="386" t="s">
        <v>4</v>
      </c>
      <c r="G6" s="387"/>
      <c r="H6" s="388">
        <f>'Basic Information'!$D$4</f>
        <v>2023</v>
      </c>
    </row>
    <row r="7" spans="2:8" ht="15" customHeight="1" x14ac:dyDescent="0.3">
      <c r="B7" s="458" t="s">
        <v>470</v>
      </c>
      <c r="C7" s="458"/>
      <c r="D7" s="458"/>
      <c r="E7" s="458"/>
      <c r="F7" s="458"/>
      <c r="G7" s="458"/>
      <c r="H7" s="458"/>
    </row>
    <row r="8" spans="2:8" ht="15" customHeight="1" x14ac:dyDescent="0.3">
      <c r="B8" s="298"/>
      <c r="C8" s="298"/>
      <c r="D8" s="301"/>
      <c r="E8" s="302" t="s">
        <v>141</v>
      </c>
      <c r="F8" s="459" t="s">
        <v>0</v>
      </c>
      <c r="G8" s="459"/>
      <c r="H8" s="459"/>
    </row>
    <row r="9" spans="2:8" ht="15" customHeight="1" thickBot="1" x14ac:dyDescent="0.35">
      <c r="B9" s="266" t="s">
        <v>485</v>
      </c>
      <c r="C9" s="266"/>
      <c r="D9" s="299" t="s">
        <v>498</v>
      </c>
      <c r="E9" s="300" t="s">
        <v>500</v>
      </c>
      <c r="F9" s="300" t="s">
        <v>141</v>
      </c>
      <c r="G9" s="300" t="s">
        <v>471</v>
      </c>
      <c r="H9" s="300" t="s">
        <v>501</v>
      </c>
    </row>
    <row r="10" spans="2:8" ht="15" customHeight="1" x14ac:dyDescent="0.3">
      <c r="B10" s="465" t="str">
        <f>'Crop 2 - Input'!D14</f>
        <v>Crop</v>
      </c>
      <c r="C10" s="465"/>
      <c r="D10" s="267" t="str">
        <f>'Crop 2 - Input'!H14</f>
        <v>Harv. Units</v>
      </c>
      <c r="E10" s="280">
        <f>'Crop 2 - Input'!F19</f>
        <v>0</v>
      </c>
      <c r="F10" s="303">
        <f>'Crop 2 - Input'!L19</f>
        <v>0</v>
      </c>
      <c r="G10" s="280">
        <f>IF(F10&gt;0,F10/'Crop 2 - Input'!K6,0)</f>
        <v>0</v>
      </c>
      <c r="H10" s="280">
        <f>IF(G10&gt;0,G10/$E$10,0)</f>
        <v>0</v>
      </c>
    </row>
    <row r="11" spans="2:8" ht="15" customHeight="1" x14ac:dyDescent="0.3">
      <c r="B11" s="466" t="str">
        <f>'Crop 2 - Input'!D21</f>
        <v>Other</v>
      </c>
      <c r="C11" s="468"/>
      <c r="D11" s="267" t="str">
        <f>'Crop 2 - Input'!H21</f>
        <v>Harv. Units</v>
      </c>
      <c r="E11" s="280">
        <f>'Crop 2 - Input'!F21</f>
        <v>0</v>
      </c>
      <c r="F11" s="303">
        <f>'Crop 2 - Input'!L21</f>
        <v>0</v>
      </c>
      <c r="G11" s="280">
        <f>IF(F11&gt;0,'Crop 2 - Input'!K21,0)</f>
        <v>0</v>
      </c>
      <c r="H11" s="280">
        <f>IF(G11&gt;0,G11/$E$10,0)</f>
        <v>0</v>
      </c>
    </row>
    <row r="12" spans="2:8" ht="15" customHeight="1" x14ac:dyDescent="0.3">
      <c r="B12" s="466" t="s">
        <v>497</v>
      </c>
      <c r="C12" s="466"/>
      <c r="D12" s="267" t="str">
        <f>'Crop 2 - Input'!H22</f>
        <v>Harv. Units</v>
      </c>
      <c r="E12" s="280">
        <f>'Crop 2 - Input'!F22</f>
        <v>0</v>
      </c>
      <c r="F12" s="303">
        <f>'Crop 2 - Input'!L22</f>
        <v>0</v>
      </c>
      <c r="G12" s="280">
        <f>IF(F12&gt;0,'Crop 2 - Input'!K22,0)</f>
        <v>0</v>
      </c>
      <c r="H12" s="280">
        <f>IF(G12&gt;0,G12/$E$10,0)</f>
        <v>0</v>
      </c>
    </row>
    <row r="13" spans="2:8" ht="15" customHeight="1" x14ac:dyDescent="0.3">
      <c r="B13" s="466" t="s">
        <v>66</v>
      </c>
      <c r="C13" s="466"/>
      <c r="D13" s="267"/>
      <c r="E13" s="280"/>
      <c r="F13" s="303">
        <f>'Crop 2 - Input'!L23</f>
        <v>0</v>
      </c>
      <c r="G13" s="280">
        <f>IF(F13&gt;0,'Crop 2 - Input'!K23,0)</f>
        <v>0</v>
      </c>
      <c r="H13" s="280">
        <f>IF(G13&gt;0,G13/$E$10,0)</f>
        <v>0</v>
      </c>
    </row>
    <row r="14" spans="2:8" ht="5.0999999999999996" customHeight="1" thickBot="1" x14ac:dyDescent="0.35">
      <c r="B14" s="269"/>
      <c r="C14" s="269"/>
      <c r="D14" s="270"/>
      <c r="E14" s="271"/>
      <c r="F14" s="272"/>
      <c r="G14" s="362"/>
      <c r="H14" s="362"/>
    </row>
    <row r="15" spans="2:8" ht="15" customHeight="1" thickTop="1" x14ac:dyDescent="0.3">
      <c r="B15" s="308" t="s">
        <v>472</v>
      </c>
      <c r="C15" s="308"/>
      <c r="D15" s="274"/>
      <c r="E15" s="275"/>
      <c r="F15" s="276">
        <f>SUM(F10:F14)</f>
        <v>0</v>
      </c>
      <c r="G15" s="361">
        <f>SUM(G10:G14)</f>
        <v>0</v>
      </c>
      <c r="H15" s="361">
        <f>SUM(H10:H14)</f>
        <v>0</v>
      </c>
    </row>
    <row r="16" spans="2:8" ht="10.050000000000001" customHeight="1" x14ac:dyDescent="0.3">
      <c r="B16" s="277"/>
      <c r="C16" s="277"/>
      <c r="D16" s="267"/>
      <c r="E16" s="264"/>
      <c r="F16" s="264"/>
      <c r="G16" s="268"/>
      <c r="H16" s="268"/>
    </row>
    <row r="17" spans="2:8" ht="15" customHeight="1" x14ac:dyDescent="0.3">
      <c r="B17" s="458" t="s">
        <v>473</v>
      </c>
      <c r="C17" s="458"/>
      <c r="D17" s="458"/>
      <c r="E17" s="458"/>
      <c r="F17" s="458"/>
      <c r="G17" s="458"/>
      <c r="H17" s="458"/>
    </row>
    <row r="18" spans="2:8" ht="15" customHeight="1" x14ac:dyDescent="0.3">
      <c r="B18" s="264"/>
      <c r="C18" s="264"/>
      <c r="F18" s="460" t="s">
        <v>487</v>
      </c>
      <c r="G18" s="460"/>
      <c r="H18" s="460"/>
    </row>
    <row r="19" spans="2:8" ht="15" customHeight="1" thickBot="1" x14ac:dyDescent="0.35">
      <c r="B19" s="282"/>
      <c r="C19" s="282"/>
      <c r="D19" s="287"/>
      <c r="E19" s="287"/>
      <c r="F19" s="365" t="s">
        <v>141</v>
      </c>
      <c r="G19" s="365" t="s">
        <v>471</v>
      </c>
      <c r="H19" s="300" t="s">
        <v>501</v>
      </c>
    </row>
    <row r="20" spans="2:8" ht="15" customHeight="1" x14ac:dyDescent="0.3">
      <c r="B20" s="264" t="s">
        <v>513</v>
      </c>
      <c r="C20" s="264"/>
    </row>
    <row r="21" spans="2:8" ht="15" customHeight="1" x14ac:dyDescent="0.3">
      <c r="B21" s="457" t="s">
        <v>488</v>
      </c>
      <c r="C21" s="457"/>
      <c r="F21" s="164">
        <f>'Crop 2 - Input'!L37</f>
        <v>0</v>
      </c>
      <c r="G21" s="291">
        <f>IF(F21&gt;0,F21/'Crop 2 - Input'!$K$6,0)</f>
        <v>0</v>
      </c>
      <c r="H21" s="280">
        <f t="shared" ref="H21:H36" si="0">IF(G21&gt;0,G21/$E$10,0)</f>
        <v>0</v>
      </c>
    </row>
    <row r="22" spans="2:8" ht="15" customHeight="1" x14ac:dyDescent="0.3">
      <c r="B22" s="457" t="s">
        <v>43</v>
      </c>
      <c r="C22" s="457"/>
      <c r="F22" s="164">
        <f>'Crop 2 - Input'!L48</f>
        <v>0</v>
      </c>
      <c r="G22" s="291">
        <f>IF(F22&gt;0,F22/'Crop 2 - Input'!$K$6,0)</f>
        <v>0</v>
      </c>
      <c r="H22" s="280">
        <f t="shared" si="0"/>
        <v>0</v>
      </c>
    </row>
    <row r="23" spans="2:8" ht="15" customHeight="1" x14ac:dyDescent="0.3">
      <c r="B23" s="457" t="s">
        <v>77</v>
      </c>
      <c r="C23" s="457"/>
      <c r="F23" s="164">
        <f>'Crop 2 - Input'!L60</f>
        <v>0</v>
      </c>
      <c r="G23" s="291">
        <f>IF(F23&gt;0,F23/'Crop 2 - Input'!$K$6,0)</f>
        <v>0</v>
      </c>
      <c r="H23" s="280">
        <f t="shared" si="0"/>
        <v>0</v>
      </c>
    </row>
    <row r="24" spans="2:8" ht="15" customHeight="1" x14ac:dyDescent="0.3">
      <c r="B24" s="457" t="s">
        <v>46</v>
      </c>
      <c r="C24" s="457"/>
      <c r="F24" s="164">
        <f>'Crop 2 - Input'!L75</f>
        <v>0</v>
      </c>
      <c r="G24" s="291">
        <f>IF(F24&gt;0,F24/'Crop 2 - Input'!$K$6,0)</f>
        <v>0</v>
      </c>
      <c r="H24" s="280">
        <f t="shared" si="0"/>
        <v>0</v>
      </c>
    </row>
    <row r="25" spans="2:8" ht="15" customHeight="1" x14ac:dyDescent="0.3">
      <c r="B25" s="457" t="s">
        <v>48</v>
      </c>
      <c r="C25" s="457"/>
      <c r="F25" s="164">
        <f>'Crop 2 - Input'!L100</f>
        <v>0</v>
      </c>
      <c r="G25" s="291">
        <f>IF(F25&gt;0,F25/'Crop 2 - Input'!$K$6,0)</f>
        <v>0</v>
      </c>
      <c r="H25" s="280">
        <f t="shared" si="0"/>
        <v>0</v>
      </c>
    </row>
    <row r="26" spans="2:8" ht="15" customHeight="1" x14ac:dyDescent="0.3">
      <c r="B26" s="457" t="s">
        <v>52</v>
      </c>
      <c r="C26" s="457"/>
      <c r="F26" s="164">
        <f>'Crop 2 - Input'!L118</f>
        <v>0</v>
      </c>
      <c r="G26" s="291">
        <f>IF(F26&gt;0,F26/'Crop 2 - Input'!$K$6,0)</f>
        <v>0</v>
      </c>
      <c r="H26" s="280">
        <f t="shared" si="0"/>
        <v>0</v>
      </c>
    </row>
    <row r="27" spans="2:8" ht="15" customHeight="1" x14ac:dyDescent="0.3">
      <c r="B27" s="467" t="s">
        <v>489</v>
      </c>
      <c r="C27" s="467"/>
      <c r="D27" s="467"/>
      <c r="F27" s="164">
        <f>'Crop 2 - Input'!L140</f>
        <v>0</v>
      </c>
      <c r="G27" s="291">
        <f>IF(F27&gt;0,F27/'Crop 2 - Input'!$K$6,0)</f>
        <v>0</v>
      </c>
      <c r="H27" s="280">
        <f t="shared" si="0"/>
        <v>0</v>
      </c>
    </row>
    <row r="28" spans="2:8" ht="15" customHeight="1" x14ac:dyDescent="0.3">
      <c r="B28" s="457" t="s">
        <v>507</v>
      </c>
      <c r="C28" s="457"/>
      <c r="F28" s="164">
        <f>AB79</f>
        <v>0</v>
      </c>
      <c r="G28" s="291">
        <f>IF(F28&gt;0,F28/'Crop 2 - Input'!$K$6,0)</f>
        <v>0</v>
      </c>
      <c r="H28" s="280">
        <f t="shared" si="0"/>
        <v>0</v>
      </c>
    </row>
    <row r="29" spans="2:8" ht="15" customHeight="1" x14ac:dyDescent="0.3">
      <c r="B29" s="457" t="s">
        <v>474</v>
      </c>
      <c r="C29" s="457"/>
      <c r="F29" s="164">
        <f>Overhead!E67*Overhead!I67</f>
        <v>0</v>
      </c>
      <c r="G29" s="291">
        <f>IF(F29&gt;0,F29/'Crop 2 - Input'!$K$6,0)</f>
        <v>0</v>
      </c>
      <c r="H29" s="280">
        <f t="shared" si="0"/>
        <v>0</v>
      </c>
    </row>
    <row r="30" spans="2:8" ht="15" customHeight="1" x14ac:dyDescent="0.3">
      <c r="B30" s="457" t="s">
        <v>455</v>
      </c>
      <c r="C30" s="457"/>
      <c r="F30" s="164">
        <f>Overhead!E68*Overhead!I68</f>
        <v>0</v>
      </c>
      <c r="G30" s="291">
        <f>IF(F30&gt;0,F30/'Crop 2 - Input'!$K$6,0)</f>
        <v>0</v>
      </c>
      <c r="H30" s="280">
        <f t="shared" si="0"/>
        <v>0</v>
      </c>
    </row>
    <row r="31" spans="2:8" ht="15" customHeight="1" x14ac:dyDescent="0.3">
      <c r="B31" s="457" t="s">
        <v>461</v>
      </c>
      <c r="C31" s="457"/>
      <c r="F31" s="164">
        <f>Overhead!E69*Overhead!I69</f>
        <v>0</v>
      </c>
      <c r="G31" s="291">
        <f>IF(F31&gt;0,F31/'Crop 2 - Input'!$K$6,0)</f>
        <v>0</v>
      </c>
      <c r="H31" s="280">
        <f t="shared" si="0"/>
        <v>0</v>
      </c>
    </row>
    <row r="32" spans="2:8" ht="15" customHeight="1" x14ac:dyDescent="0.3">
      <c r="B32" s="457" t="s">
        <v>490</v>
      </c>
      <c r="C32" s="457"/>
      <c r="F32" s="164">
        <f>'Crop 2 - Input'!L146</f>
        <v>0</v>
      </c>
      <c r="G32" s="291">
        <f>IF(F32&gt;0,F32/'Crop 2 - Input'!$K$6,0)</f>
        <v>0</v>
      </c>
      <c r="H32" s="280">
        <f t="shared" si="0"/>
        <v>0</v>
      </c>
    </row>
    <row r="33" spans="2:8" ht="15" customHeight="1" x14ac:dyDescent="0.3">
      <c r="B33" s="457" t="s">
        <v>3</v>
      </c>
      <c r="C33" s="457"/>
      <c r="F33" s="164">
        <f>'Crop 2 - Input'!L147+'Crop 2 - Input'!L148+'Crop 2 - Input'!L149+'Crop 2 - Input'!L150</f>
        <v>0</v>
      </c>
      <c r="G33" s="291">
        <f>IF(F33&gt;0,F33/'Crop 2 - Input'!$K$6,0)</f>
        <v>0</v>
      </c>
      <c r="H33" s="280">
        <f t="shared" si="0"/>
        <v>0</v>
      </c>
    </row>
    <row r="34" spans="2:8" ht="15" customHeight="1" x14ac:dyDescent="0.3">
      <c r="B34" s="463" t="s">
        <v>491</v>
      </c>
      <c r="C34" s="463"/>
      <c r="D34" s="287"/>
      <c r="E34" s="287"/>
      <c r="F34" s="306">
        <f>SUM(F21:F33)*0.5*(Overhead!$O$9)</f>
        <v>0</v>
      </c>
      <c r="G34" s="307">
        <f>IF(F34&gt;0,F34/'Crop 2 - Input'!$K$6,0)</f>
        <v>0</v>
      </c>
      <c r="H34" s="380">
        <f t="shared" si="0"/>
        <v>0</v>
      </c>
    </row>
    <row r="35" spans="2:8" ht="15" customHeight="1" x14ac:dyDescent="0.3">
      <c r="B35" s="286" t="s">
        <v>514</v>
      </c>
      <c r="F35" s="164">
        <f>SUM(F20:F34)</f>
        <v>0</v>
      </c>
      <c r="G35" s="291">
        <f>SUM(G20:G34)</f>
        <v>0</v>
      </c>
      <c r="H35" s="291">
        <f>SUM(H20:H34)</f>
        <v>0</v>
      </c>
    </row>
    <row r="36" spans="2:8" ht="15" customHeight="1" x14ac:dyDescent="0.3">
      <c r="B36" s="1" t="s">
        <v>475</v>
      </c>
      <c r="F36" s="164">
        <f>'Crop 2 - Input'!L130</f>
        <v>0</v>
      </c>
      <c r="G36" s="291">
        <f>IF(F36&gt;0,F36/'Crop 2 - Input'!$K$6,0)</f>
        <v>0</v>
      </c>
      <c r="H36" s="280">
        <f t="shared" si="0"/>
        <v>0</v>
      </c>
    </row>
    <row r="37" spans="2:8" ht="5.0999999999999996" customHeight="1" thickBot="1" x14ac:dyDescent="0.35">
      <c r="B37" s="313"/>
      <c r="C37" s="313"/>
      <c r="D37" s="313"/>
      <c r="E37" s="313"/>
      <c r="F37" s="314"/>
      <c r="G37" s="319"/>
      <c r="H37" s="319"/>
    </row>
    <row r="38" spans="2:8" ht="15" customHeight="1" thickTop="1" x14ac:dyDescent="0.3">
      <c r="B38" s="1" t="s">
        <v>476</v>
      </c>
      <c r="F38" s="164">
        <f>F35+F36</f>
        <v>0</v>
      </c>
      <c r="G38" s="291">
        <f>G35+G36</f>
        <v>0</v>
      </c>
      <c r="H38" s="291">
        <f>H35+H36</f>
        <v>0</v>
      </c>
    </row>
    <row r="39" spans="2:8" ht="15" customHeight="1" x14ac:dyDescent="0.3">
      <c r="B39" s="1" t="s">
        <v>269</v>
      </c>
      <c r="F39" s="164"/>
      <c r="G39" s="291"/>
      <c r="H39" s="291"/>
    </row>
    <row r="40" spans="2:8" ht="15" customHeight="1" x14ac:dyDescent="0.3">
      <c r="B40" s="286" t="s">
        <v>464</v>
      </c>
      <c r="C40" s="289"/>
      <c r="F40" s="164">
        <f>(Overhead!O12+Overhead!O13+Overhead!O14)*'Basic Information'!F12</f>
        <v>0</v>
      </c>
      <c r="G40" s="291">
        <f>IF(F40&gt;0,F40/'Crop 2 - Input'!$K$6,0)</f>
        <v>0</v>
      </c>
      <c r="H40" s="280">
        <f>IF(G40&gt;0,G40/$E$10,0)</f>
        <v>0</v>
      </c>
    </row>
    <row r="41" spans="2:8" ht="15" customHeight="1" x14ac:dyDescent="0.3">
      <c r="B41" s="286" t="s">
        <v>492</v>
      </c>
      <c r="C41" s="289"/>
      <c r="F41" s="164">
        <f>(Overhead!O17+Overhead!O19+Overhead!O21+Overhead!O23+Overhead!O26+Overhead!O28+Overhead!O30+Overhead!O33+Overhead!O35+Overhead!O37)*'Basic Information'!F12</f>
        <v>0</v>
      </c>
      <c r="G41" s="291">
        <f>IF(F41&gt;0,F41/'Crop 2 - Input'!$K$6,0)</f>
        <v>0</v>
      </c>
      <c r="H41" s="280">
        <f>IF(G41&gt;0,G41/$E$10,0)</f>
        <v>0</v>
      </c>
    </row>
    <row r="42" spans="2:8" ht="15" customHeight="1" x14ac:dyDescent="0.3">
      <c r="B42" s="286" t="s">
        <v>493</v>
      </c>
      <c r="C42" s="289"/>
      <c r="F42" s="164">
        <f>(Overhead!O16+Overhead!O18+Overhead!O20+Overhead!O22+Overhead!O25+Overhead!O27+Overhead!O29+Overhead!O32+Overhead!O34+Overhead!O36)*'Basic Information'!F12</f>
        <v>0</v>
      </c>
      <c r="G42" s="291">
        <f>IF(F42&gt;0,F42/'Crop 2 - Input'!$K$6,0)</f>
        <v>0</v>
      </c>
      <c r="H42" s="280">
        <f>IF(G42&gt;0,G42/$E$10,0)</f>
        <v>0</v>
      </c>
    </row>
    <row r="43" spans="2:8" ht="15" customHeight="1" x14ac:dyDescent="0.3">
      <c r="B43" s="310" t="s">
        <v>494</v>
      </c>
      <c r="C43" s="293"/>
      <c r="D43" s="287"/>
      <c r="E43" s="287"/>
      <c r="F43" s="306">
        <f>Overhead!O92*'Basic Information'!F12</f>
        <v>0</v>
      </c>
      <c r="G43" s="307">
        <f>IF(F43&gt;0,F43/'Crop 2 - Input'!$K$6,0)</f>
        <v>0</v>
      </c>
      <c r="H43" s="380">
        <f>IF(G43&gt;0,G43/$E$10,0)</f>
        <v>0</v>
      </c>
    </row>
    <row r="44" spans="2:8" ht="15" customHeight="1" x14ac:dyDescent="0.3">
      <c r="B44" s="1" t="s">
        <v>495</v>
      </c>
      <c r="F44" s="164">
        <f>SUM(F40:F43)</f>
        <v>0</v>
      </c>
      <c r="G44" s="291">
        <f>SUM(G40:G43)</f>
        <v>0</v>
      </c>
      <c r="H44" s="291">
        <f>SUM(H40:H43)</f>
        <v>0</v>
      </c>
    </row>
    <row r="45" spans="2:8" ht="10.050000000000001" customHeight="1" thickBot="1" x14ac:dyDescent="0.35">
      <c r="B45" s="313"/>
      <c r="C45" s="313"/>
      <c r="D45" s="313"/>
      <c r="E45" s="313"/>
      <c r="F45" s="314"/>
      <c r="G45" s="314"/>
      <c r="H45" s="314"/>
    </row>
    <row r="46" spans="2:8" ht="15" customHeight="1" thickTop="1" x14ac:dyDescent="0.3">
      <c r="B46" s="2" t="s">
        <v>502</v>
      </c>
      <c r="C46" s="2"/>
      <c r="D46" s="2"/>
      <c r="E46" s="2"/>
      <c r="F46" s="326">
        <f>F35+F36+F44</f>
        <v>0</v>
      </c>
      <c r="G46" s="327">
        <f>G35+G36+G44</f>
        <v>0</v>
      </c>
      <c r="H46" s="327">
        <f>H35+H36+H44</f>
        <v>0</v>
      </c>
    </row>
    <row r="47" spans="2:8" ht="10.050000000000001" customHeight="1" thickBot="1" x14ac:dyDescent="0.35"/>
    <row r="48" spans="2:8" ht="15" customHeight="1" thickBot="1" x14ac:dyDescent="0.35">
      <c r="B48" s="316" t="s">
        <v>506</v>
      </c>
      <c r="C48" s="317"/>
      <c r="D48" s="317"/>
      <c r="E48" s="317"/>
      <c r="F48" s="318">
        <f>F15-F46</f>
        <v>0</v>
      </c>
      <c r="G48" s="359">
        <f>G15-G46</f>
        <v>0</v>
      </c>
      <c r="H48" s="360">
        <f>H15-H46</f>
        <v>0</v>
      </c>
    </row>
    <row r="49" spans="2:8" ht="10.050000000000001" customHeight="1" x14ac:dyDescent="0.3"/>
    <row r="50" spans="2:8" ht="15" customHeight="1" x14ac:dyDescent="0.3">
      <c r="B50" s="265" t="s">
        <v>563</v>
      </c>
      <c r="C50" s="265"/>
      <c r="D50" s="265"/>
      <c r="E50" s="278"/>
      <c r="F50" s="278"/>
      <c r="G50" s="278"/>
      <c r="H50" s="278"/>
    </row>
    <row r="51" spans="2:8" ht="15" customHeight="1" x14ac:dyDescent="0.3">
      <c r="B51" s="343"/>
      <c r="C51" s="343"/>
      <c r="D51" s="464" t="s">
        <v>504</v>
      </c>
      <c r="E51" s="464"/>
      <c r="F51" s="464"/>
      <c r="G51" s="464"/>
      <c r="H51" s="464"/>
    </row>
    <row r="52" spans="2:8" ht="15" customHeight="1" x14ac:dyDescent="0.3">
      <c r="B52" s="343"/>
      <c r="C52" s="343"/>
      <c r="D52" s="345">
        <v>-0.25</v>
      </c>
      <c r="E52" s="345">
        <v>-0.1</v>
      </c>
      <c r="F52" s="343"/>
      <c r="G52" s="345">
        <v>0.1</v>
      </c>
      <c r="H52" s="345">
        <v>0.25</v>
      </c>
    </row>
    <row r="53" spans="2:8" ht="15" customHeight="1" x14ac:dyDescent="0.3">
      <c r="B53" s="344" t="s">
        <v>477</v>
      </c>
      <c r="C53" s="344"/>
      <c r="D53" s="346">
        <f>F53*0.75</f>
        <v>0</v>
      </c>
      <c r="E53" s="346">
        <f>F53*0.9</f>
        <v>0</v>
      </c>
      <c r="F53" s="346">
        <f>'Crop 2 - Input'!J19</f>
        <v>0</v>
      </c>
      <c r="G53" s="346">
        <f>F53*1.1</f>
        <v>0</v>
      </c>
      <c r="H53" s="346">
        <f>F53*1.25</f>
        <v>0</v>
      </c>
    </row>
    <row r="54" spans="2:8" ht="15" customHeight="1" x14ac:dyDescent="0.3">
      <c r="B54" s="347">
        <v>-0.25</v>
      </c>
      <c r="C54" s="348">
        <f>C56*0.75</f>
        <v>0</v>
      </c>
      <c r="D54" s="349">
        <f t="shared" ref="D54:H58" si="1">(D$53*$C54)-$G$46</f>
        <v>0</v>
      </c>
      <c r="E54" s="350">
        <f t="shared" si="1"/>
        <v>0</v>
      </c>
      <c r="F54" s="350">
        <f t="shared" si="1"/>
        <v>0</v>
      </c>
      <c r="G54" s="350">
        <f t="shared" si="1"/>
        <v>0</v>
      </c>
      <c r="H54" s="351">
        <f t="shared" si="1"/>
        <v>0</v>
      </c>
    </row>
    <row r="55" spans="2:8" ht="15" customHeight="1" x14ac:dyDescent="0.3">
      <c r="B55" s="347">
        <v>-0.1</v>
      </c>
      <c r="C55" s="348">
        <f>C56*0.9</f>
        <v>0</v>
      </c>
      <c r="D55" s="352">
        <f t="shared" si="1"/>
        <v>0</v>
      </c>
      <c r="E55" s="346">
        <f t="shared" si="1"/>
        <v>0</v>
      </c>
      <c r="F55" s="346">
        <f t="shared" si="1"/>
        <v>0</v>
      </c>
      <c r="G55" s="346">
        <f t="shared" si="1"/>
        <v>0</v>
      </c>
      <c r="H55" s="353">
        <f t="shared" si="1"/>
        <v>0</v>
      </c>
    </row>
    <row r="56" spans="2:8" ht="15" customHeight="1" x14ac:dyDescent="0.3">
      <c r="B56" s="354" t="s">
        <v>503</v>
      </c>
      <c r="C56" s="348">
        <f>'Crop 2 - Input'!F19</f>
        <v>0</v>
      </c>
      <c r="D56" s="352">
        <f t="shared" si="1"/>
        <v>0</v>
      </c>
      <c r="E56" s="346">
        <f t="shared" si="1"/>
        <v>0</v>
      </c>
      <c r="F56" s="346">
        <f t="shared" si="1"/>
        <v>0</v>
      </c>
      <c r="G56" s="346">
        <f t="shared" si="1"/>
        <v>0</v>
      </c>
      <c r="H56" s="353">
        <f t="shared" si="1"/>
        <v>0</v>
      </c>
    </row>
    <row r="57" spans="2:8" ht="15" customHeight="1" x14ac:dyDescent="0.3">
      <c r="B57" s="347">
        <v>0.1</v>
      </c>
      <c r="C57" s="348">
        <f>C56*1.1</f>
        <v>0</v>
      </c>
      <c r="D57" s="352">
        <f t="shared" si="1"/>
        <v>0</v>
      </c>
      <c r="E57" s="346">
        <f t="shared" si="1"/>
        <v>0</v>
      </c>
      <c r="F57" s="346">
        <f t="shared" si="1"/>
        <v>0</v>
      </c>
      <c r="G57" s="346">
        <f t="shared" si="1"/>
        <v>0</v>
      </c>
      <c r="H57" s="353">
        <f t="shared" si="1"/>
        <v>0</v>
      </c>
    </row>
    <row r="58" spans="2:8" ht="15" customHeight="1" x14ac:dyDescent="0.3">
      <c r="B58" s="347">
        <v>0.25</v>
      </c>
      <c r="C58" s="348">
        <f>C56*1.25</f>
        <v>0</v>
      </c>
      <c r="D58" s="355">
        <f t="shared" si="1"/>
        <v>0</v>
      </c>
      <c r="E58" s="356">
        <f t="shared" si="1"/>
        <v>0</v>
      </c>
      <c r="F58" s="356">
        <f t="shared" si="1"/>
        <v>0</v>
      </c>
      <c r="G58" s="356">
        <f t="shared" si="1"/>
        <v>0</v>
      </c>
      <c r="H58" s="357">
        <f t="shared" si="1"/>
        <v>0</v>
      </c>
    </row>
    <row r="59" spans="2:8" ht="10.050000000000001" customHeight="1" thickBot="1" x14ac:dyDescent="0.35">
      <c r="B59" s="312"/>
      <c r="C59" s="312"/>
      <c r="D59" s="312"/>
      <c r="E59" s="312"/>
      <c r="F59" s="312"/>
      <c r="G59" s="312"/>
      <c r="H59" s="312"/>
    </row>
    <row r="72" spans="27:28" ht="15" customHeight="1" x14ac:dyDescent="0.3">
      <c r="AA72" s="462" t="s">
        <v>508</v>
      </c>
      <c r="AB72" s="462"/>
    </row>
    <row r="73" spans="27:28" ht="15" customHeight="1" x14ac:dyDescent="0.3">
      <c r="AA73" s="27" t="s">
        <v>509</v>
      </c>
      <c r="AB73" s="27"/>
    </row>
    <row r="74" spans="27:28" ht="15" customHeight="1" x14ac:dyDescent="0.3">
      <c r="AA74" s="320" t="s">
        <v>510</v>
      </c>
      <c r="AB74" s="321">
        <f>(Overhead!E48*Overhead!I48)+(Overhead!E49*Overhead!I49)+(Overhead!E50*Overhead!I50)+(Overhead!E51*Overhead!I51)+(Overhead!E52*Overhead!I52)+(Overhead!E53*Overhead!I53)</f>
        <v>0</v>
      </c>
    </row>
    <row r="75" spans="27:28" ht="15" customHeight="1" x14ac:dyDescent="0.3">
      <c r="AA75" s="322" t="s">
        <v>46</v>
      </c>
      <c r="AB75" s="323">
        <f>'Crop 2 - Input'!L80</f>
        <v>0</v>
      </c>
    </row>
    <row r="76" spans="27:28" ht="15" customHeight="1" x14ac:dyDescent="0.3">
      <c r="AA76" s="320" t="s">
        <v>75</v>
      </c>
      <c r="AB76" s="321">
        <f>SUM(AB74:AB75)</f>
        <v>0</v>
      </c>
    </row>
    <row r="77" spans="27:28" ht="15" customHeight="1" x14ac:dyDescent="0.3">
      <c r="AA77" s="27" t="s">
        <v>511</v>
      </c>
      <c r="AB77" s="321">
        <f>AB74*Overhead!Q57</f>
        <v>0</v>
      </c>
    </row>
    <row r="78" spans="27:28" ht="15" customHeight="1" thickBot="1" x14ac:dyDescent="0.35">
      <c r="AA78" s="324" t="s">
        <v>512</v>
      </c>
      <c r="AB78" s="325">
        <f>AB74*Overhead!Q58</f>
        <v>0</v>
      </c>
    </row>
    <row r="79" spans="27:28" ht="15" customHeight="1" thickTop="1" x14ac:dyDescent="0.3">
      <c r="AA79" s="27" t="s">
        <v>174</v>
      </c>
      <c r="AB79" s="321">
        <f>AB76+AB77+AB78</f>
        <v>0</v>
      </c>
    </row>
  </sheetData>
  <sheetProtection algorithmName="SHA-512" hashValue="0ZuydeVhAZ/DAwBldql84RNK8XRE4o4vTrzTu4BbmohdC0QtRAGqrhAkvmvCReJbFF44z+8ckGnd1gHjIlx3JA==" saltValue="9Z1sEVQep2F0YiqdeFpA6A==" spinCount="100000" sheet="1" objects="1" scenarios="1"/>
  <mergeCells count="27">
    <mergeCell ref="AA72:AB72"/>
    <mergeCell ref="B25:C25"/>
    <mergeCell ref="B26:C26"/>
    <mergeCell ref="B27:D27"/>
    <mergeCell ref="B28:C28"/>
    <mergeCell ref="B29:C29"/>
    <mergeCell ref="B30:C30"/>
    <mergeCell ref="B31:C31"/>
    <mergeCell ref="B32:C32"/>
    <mergeCell ref="B33:C33"/>
    <mergeCell ref="B34:C34"/>
    <mergeCell ref="D51:H51"/>
    <mergeCell ref="B3:H3"/>
    <mergeCell ref="B7:H7"/>
    <mergeCell ref="F8:H8"/>
    <mergeCell ref="B10:C10"/>
    <mergeCell ref="B11:C11"/>
    <mergeCell ref="B4:H4"/>
    <mergeCell ref="B6:D6"/>
    <mergeCell ref="B24:C24"/>
    <mergeCell ref="B12:C12"/>
    <mergeCell ref="B13:C13"/>
    <mergeCell ref="B17:H17"/>
    <mergeCell ref="B21:C21"/>
    <mergeCell ref="B22:C22"/>
    <mergeCell ref="B23:C23"/>
    <mergeCell ref="F18:H18"/>
  </mergeCells>
  <printOptions horizontalCentered="1"/>
  <pageMargins left="0.45" right="0.45" top="0.5" bottom="0.5" header="0" footer="0"/>
  <pageSetup scale="85" orientation="portrait" horizontalDpi="4294967295" verticalDpi="4294967295" r:id="rId1"/>
  <ignoredErrors>
    <ignoredError sqref="G35:H35" formula="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H152"/>
  <sheetViews>
    <sheetView showGridLines="0" showRowColHeaders="0" zoomScaleNormal="100" workbookViewId="0">
      <selection activeCell="K6" sqref="K6"/>
    </sheetView>
  </sheetViews>
  <sheetFormatPr defaultRowHeight="15" customHeight="1" x14ac:dyDescent="0.3"/>
  <cols>
    <col min="1" max="1" width="2.88671875" style="4" customWidth="1"/>
    <col min="2" max="2" width="0.88671875" style="4" customWidth="1"/>
    <col min="3" max="3" width="1.6640625" style="4" customWidth="1"/>
    <col min="4" max="4" width="17.6640625" style="4" customWidth="1"/>
    <col min="5" max="5" width="0.88671875" style="4" customWidth="1"/>
    <col min="6" max="6" width="9.77734375" style="4" customWidth="1"/>
    <col min="7" max="7" width="0.88671875" style="4" customWidth="1"/>
    <col min="8" max="8" width="9.6640625" style="4" customWidth="1"/>
    <col min="9" max="9" width="0.88671875" style="4" customWidth="1"/>
    <col min="10" max="11" width="9.77734375" style="4" customWidth="1"/>
    <col min="12" max="12" width="11.77734375" style="4" customWidth="1"/>
    <col min="13" max="13" width="0.88671875" style="4" customWidth="1"/>
    <col min="14" max="14" width="2.88671875" style="4" customWidth="1"/>
    <col min="15" max="15" width="0.88671875" style="4" customWidth="1"/>
    <col min="16" max="27" width="4.88671875" style="4" customWidth="1"/>
    <col min="28" max="28" width="0.88671875" style="4" customWidth="1"/>
    <col min="29" max="29" width="6.88671875" style="51" customWidth="1"/>
    <col min="30" max="16384" width="8.88671875" style="4"/>
  </cols>
  <sheetData>
    <row r="2" spans="2:29" ht="15" customHeight="1" thickBot="1" x14ac:dyDescent="0.35">
      <c r="C2" s="451" t="s">
        <v>548</v>
      </c>
      <c r="D2" s="451"/>
      <c r="E2" s="451"/>
      <c r="F2" s="451"/>
    </row>
    <row r="3" spans="2:29" ht="5.0999999999999996" customHeight="1" x14ac:dyDescent="0.3">
      <c r="B3" s="58"/>
      <c r="C3" s="68"/>
      <c r="D3" s="68"/>
      <c r="E3" s="68"/>
      <c r="F3" s="59"/>
      <c r="G3" s="59"/>
      <c r="H3" s="59"/>
      <c r="I3" s="59"/>
      <c r="J3" s="59"/>
      <c r="K3" s="59"/>
      <c r="L3" s="59"/>
      <c r="M3" s="62"/>
      <c r="X3" s="438" t="s">
        <v>469</v>
      </c>
      <c r="Y3" s="439"/>
      <c r="Z3" s="439"/>
      <c r="AA3" s="439"/>
      <c r="AB3" s="440"/>
    </row>
    <row r="4" spans="2:29" ht="15" customHeight="1" x14ac:dyDescent="0.3">
      <c r="B4" s="63"/>
      <c r="C4" s="57" t="s">
        <v>17</v>
      </c>
      <c r="D4" s="57"/>
      <c r="H4" s="452" t="str">
        <f>'Basic Information'!D14</f>
        <v>Crop</v>
      </c>
      <c r="I4" s="452"/>
      <c r="J4" s="452"/>
      <c r="K4" s="452"/>
      <c r="L4" s="120"/>
      <c r="M4" s="65"/>
      <c r="X4" s="441"/>
      <c r="Y4" s="442"/>
      <c r="Z4" s="442"/>
      <c r="AA4" s="442"/>
      <c r="AB4" s="443"/>
    </row>
    <row r="5" spans="2:29" ht="5.0999999999999996" customHeight="1" x14ac:dyDescent="0.3">
      <c r="B5" s="63"/>
      <c r="C5" s="57"/>
      <c r="D5" s="57"/>
      <c r="I5" s="69"/>
      <c r="J5" s="69"/>
      <c r="K5" s="69"/>
      <c r="L5" s="69"/>
      <c r="M5" s="65"/>
      <c r="X5" s="441"/>
      <c r="Y5" s="442"/>
      <c r="Z5" s="442"/>
      <c r="AA5" s="442"/>
      <c r="AB5" s="443"/>
    </row>
    <row r="6" spans="2:29" ht="15" customHeight="1" x14ac:dyDescent="0.3">
      <c r="B6" s="63"/>
      <c r="C6" s="57" t="s">
        <v>311</v>
      </c>
      <c r="D6" s="57"/>
      <c r="I6" s="57"/>
      <c r="J6" s="57"/>
      <c r="K6" s="126">
        <v>0</v>
      </c>
      <c r="L6" s="128"/>
      <c r="M6" s="65"/>
      <c r="X6" s="441"/>
      <c r="Y6" s="442"/>
      <c r="Z6" s="442"/>
      <c r="AA6" s="442"/>
      <c r="AB6" s="443"/>
    </row>
    <row r="7" spans="2:29" ht="5.0999999999999996" customHeight="1" thickBot="1" x14ac:dyDescent="0.35">
      <c r="B7" s="66"/>
      <c r="C7" s="6"/>
      <c r="D7" s="6"/>
      <c r="E7" s="6"/>
      <c r="F7" s="6"/>
      <c r="G7" s="6"/>
      <c r="H7" s="6"/>
      <c r="I7" s="6"/>
      <c r="J7" s="6"/>
      <c r="K7" s="6"/>
      <c r="L7" s="6"/>
      <c r="M7" s="67"/>
      <c r="X7" s="441"/>
      <c r="Y7" s="442"/>
      <c r="Z7" s="442"/>
      <c r="AA7" s="442"/>
      <c r="AB7" s="443"/>
    </row>
    <row r="8" spans="2:29" ht="15" customHeight="1" x14ac:dyDescent="0.3">
      <c r="X8" s="444"/>
      <c r="Y8" s="445"/>
      <c r="Z8" s="445"/>
      <c r="AA8" s="445"/>
      <c r="AB8" s="446"/>
    </row>
    <row r="9" spans="2:29" ht="15" customHeight="1" thickBot="1" x14ac:dyDescent="0.35">
      <c r="C9" s="38" t="s">
        <v>127</v>
      </c>
      <c r="D9" s="5"/>
      <c r="Q9" s="6"/>
      <c r="R9" s="6"/>
    </row>
    <row r="10" spans="2:29" ht="15" customHeight="1" x14ac:dyDescent="0.3">
      <c r="B10" s="58"/>
      <c r="C10" s="59"/>
      <c r="D10" s="59"/>
      <c r="E10" s="59"/>
      <c r="F10" s="60" t="s">
        <v>59</v>
      </c>
      <c r="G10" s="60"/>
      <c r="H10" s="59"/>
      <c r="I10" s="59"/>
      <c r="J10" s="60" t="s">
        <v>62</v>
      </c>
      <c r="K10" s="61" t="s">
        <v>124</v>
      </c>
      <c r="L10" s="60" t="s">
        <v>65</v>
      </c>
      <c r="M10" s="62"/>
      <c r="O10" s="58"/>
      <c r="P10" s="437" t="s">
        <v>126</v>
      </c>
      <c r="Q10" s="437"/>
      <c r="R10" s="437"/>
      <c r="S10" s="437"/>
      <c r="T10" s="437"/>
      <c r="U10" s="437"/>
      <c r="V10" s="437"/>
      <c r="W10" s="437"/>
      <c r="X10" s="437"/>
      <c r="Y10" s="437"/>
      <c r="Z10" s="437"/>
      <c r="AA10" s="437"/>
      <c r="AB10" s="78"/>
    </row>
    <row r="11" spans="2:29" ht="15" customHeight="1" x14ac:dyDescent="0.3">
      <c r="B11" s="63"/>
      <c r="C11" s="11" t="s">
        <v>123</v>
      </c>
      <c r="D11" s="11"/>
      <c r="E11" s="11"/>
      <c r="F11" s="64" t="s">
        <v>60</v>
      </c>
      <c r="G11" s="64"/>
      <c r="H11" s="64" t="s">
        <v>61</v>
      </c>
      <c r="I11" s="11"/>
      <c r="J11" s="64" t="s">
        <v>63</v>
      </c>
      <c r="K11" s="64" t="s">
        <v>60</v>
      </c>
      <c r="L11" s="64" t="s">
        <v>429</v>
      </c>
      <c r="M11" s="65"/>
      <c r="O11" s="63"/>
      <c r="P11" s="81" t="s">
        <v>101</v>
      </c>
      <c r="Q11" s="81" t="s">
        <v>102</v>
      </c>
      <c r="R11" s="81" t="s">
        <v>103</v>
      </c>
      <c r="S11" s="81" t="s">
        <v>104</v>
      </c>
      <c r="T11" s="81" t="s">
        <v>105</v>
      </c>
      <c r="U11" s="81" t="s">
        <v>106</v>
      </c>
      <c r="V11" s="81" t="s">
        <v>107</v>
      </c>
      <c r="W11" s="81" t="s">
        <v>108</v>
      </c>
      <c r="X11" s="81" t="s">
        <v>109</v>
      </c>
      <c r="Y11" s="81" t="s">
        <v>110</v>
      </c>
      <c r="Z11" s="81" t="s">
        <v>111</v>
      </c>
      <c r="AA11" s="81" t="s">
        <v>112</v>
      </c>
      <c r="AB11" s="80"/>
    </row>
    <row r="12" spans="2:29" ht="5.0999999999999996" customHeight="1" x14ac:dyDescent="0.3">
      <c r="B12" s="63"/>
      <c r="M12" s="65"/>
      <c r="O12" s="63"/>
      <c r="P12" s="7"/>
      <c r="Q12" s="7"/>
      <c r="R12" s="7"/>
      <c r="S12" s="7"/>
      <c r="T12" s="7"/>
      <c r="U12" s="7"/>
      <c r="V12" s="7"/>
      <c r="W12" s="7"/>
      <c r="X12" s="7"/>
      <c r="Y12" s="7"/>
      <c r="Z12" s="7"/>
      <c r="AA12" s="7"/>
      <c r="AB12" s="80"/>
    </row>
    <row r="13" spans="2:29" ht="15" customHeight="1" x14ac:dyDescent="0.3">
      <c r="B13" s="63"/>
      <c r="C13" s="4" t="s">
        <v>496</v>
      </c>
      <c r="M13" s="65"/>
      <c r="O13" s="63"/>
      <c r="P13" s="7"/>
      <c r="Q13" s="7"/>
      <c r="R13" s="7"/>
      <c r="S13" s="7"/>
      <c r="T13" s="7"/>
      <c r="U13" s="7"/>
      <c r="V13" s="7"/>
      <c r="W13" s="7"/>
      <c r="X13" s="7"/>
      <c r="Y13" s="7"/>
      <c r="Z13" s="7"/>
      <c r="AA13" s="7"/>
      <c r="AB13" s="80"/>
    </row>
    <row r="14" spans="2:29" ht="15" customHeight="1" x14ac:dyDescent="0.3">
      <c r="B14" s="63"/>
      <c r="D14" s="294" t="s">
        <v>17</v>
      </c>
      <c r="F14" s="251">
        <v>0</v>
      </c>
      <c r="H14" s="254" t="s">
        <v>426</v>
      </c>
      <c r="J14" s="251">
        <v>0</v>
      </c>
      <c r="K14" s="20">
        <f>F14*J14</f>
        <v>0</v>
      </c>
      <c r="L14" s="20">
        <f>K14*$K$6</f>
        <v>0</v>
      </c>
      <c r="M14" s="65"/>
      <c r="O14" s="63"/>
      <c r="P14" s="244">
        <v>0</v>
      </c>
      <c r="Q14" s="244">
        <v>0</v>
      </c>
      <c r="R14" s="244">
        <v>0</v>
      </c>
      <c r="S14" s="244">
        <v>0</v>
      </c>
      <c r="T14" s="244">
        <v>0</v>
      </c>
      <c r="U14" s="244">
        <v>0</v>
      </c>
      <c r="V14" s="244">
        <v>0</v>
      </c>
      <c r="W14" s="244">
        <v>0</v>
      </c>
      <c r="X14" s="244">
        <v>0</v>
      </c>
      <c r="Y14" s="244">
        <v>0</v>
      </c>
      <c r="Z14" s="244">
        <v>0</v>
      </c>
      <c r="AA14" s="244">
        <v>0</v>
      </c>
      <c r="AB14" s="18"/>
      <c r="AC14" s="52">
        <f>SUM(P14:AA14)</f>
        <v>0</v>
      </c>
    </row>
    <row r="15" spans="2:29" ht="15" customHeight="1" x14ac:dyDescent="0.3">
      <c r="B15" s="63"/>
      <c r="D15" s="4" t="str">
        <f>D14</f>
        <v>Crop</v>
      </c>
      <c r="F15" s="251">
        <v>0</v>
      </c>
      <c r="H15" s="7" t="str">
        <f>H14</f>
        <v>Harv. Units</v>
      </c>
      <c r="J15" s="251">
        <v>0</v>
      </c>
      <c r="K15" s="20">
        <f>F15*J15</f>
        <v>0</v>
      </c>
      <c r="L15" s="20">
        <f t="shared" ref="L15:L23" si="0">K15*$K$6</f>
        <v>0</v>
      </c>
      <c r="M15" s="65"/>
      <c r="O15" s="63"/>
      <c r="P15" s="244">
        <v>0</v>
      </c>
      <c r="Q15" s="244">
        <v>0</v>
      </c>
      <c r="R15" s="244">
        <v>0</v>
      </c>
      <c r="S15" s="244">
        <v>0</v>
      </c>
      <c r="T15" s="244">
        <v>0</v>
      </c>
      <c r="U15" s="244">
        <v>0</v>
      </c>
      <c r="V15" s="244">
        <v>0</v>
      </c>
      <c r="W15" s="244">
        <v>0</v>
      </c>
      <c r="X15" s="244">
        <v>0</v>
      </c>
      <c r="Y15" s="244">
        <v>0</v>
      </c>
      <c r="Z15" s="244">
        <v>0</v>
      </c>
      <c r="AA15" s="244">
        <v>0</v>
      </c>
      <c r="AB15" s="18"/>
      <c r="AC15" s="52">
        <f t="shared" ref="AC15:AC23" si="1">SUM(P15:AA15)</f>
        <v>0</v>
      </c>
    </row>
    <row r="16" spans="2:29" ht="15" customHeight="1" x14ac:dyDescent="0.3">
      <c r="B16" s="63"/>
      <c r="D16" s="4" t="str">
        <f>D14</f>
        <v>Crop</v>
      </c>
      <c r="F16" s="251">
        <v>0</v>
      </c>
      <c r="H16" s="7" t="str">
        <f>H14</f>
        <v>Harv. Units</v>
      </c>
      <c r="J16" s="251">
        <v>0</v>
      </c>
      <c r="K16" s="20">
        <f>F16*J16</f>
        <v>0</v>
      </c>
      <c r="L16" s="20">
        <f t="shared" si="0"/>
        <v>0</v>
      </c>
      <c r="M16" s="65"/>
      <c r="O16" s="63"/>
      <c r="P16" s="244">
        <v>0</v>
      </c>
      <c r="Q16" s="244">
        <v>0</v>
      </c>
      <c r="R16" s="244">
        <v>0</v>
      </c>
      <c r="S16" s="244">
        <v>0</v>
      </c>
      <c r="T16" s="244">
        <v>0</v>
      </c>
      <c r="U16" s="244">
        <v>0</v>
      </c>
      <c r="V16" s="244">
        <v>0</v>
      </c>
      <c r="W16" s="244">
        <v>0</v>
      </c>
      <c r="X16" s="244">
        <v>0</v>
      </c>
      <c r="Y16" s="244">
        <v>0</v>
      </c>
      <c r="Z16" s="244">
        <v>0</v>
      </c>
      <c r="AA16" s="244">
        <v>0</v>
      </c>
      <c r="AB16" s="18"/>
      <c r="AC16" s="52">
        <f t="shared" si="1"/>
        <v>0</v>
      </c>
    </row>
    <row r="17" spans="2:29" ht="15" customHeight="1" x14ac:dyDescent="0.3">
      <c r="B17" s="63"/>
      <c r="D17" s="4" t="str">
        <f>D14</f>
        <v>Crop</v>
      </c>
      <c r="F17" s="251">
        <v>0</v>
      </c>
      <c r="H17" s="7" t="str">
        <f>H14</f>
        <v>Harv. Units</v>
      </c>
      <c r="J17" s="251">
        <v>0</v>
      </c>
      <c r="K17" s="20">
        <f>F17*J17</f>
        <v>0</v>
      </c>
      <c r="L17" s="20">
        <f t="shared" si="0"/>
        <v>0</v>
      </c>
      <c r="M17" s="65"/>
      <c r="O17" s="63"/>
      <c r="P17" s="244">
        <v>0</v>
      </c>
      <c r="Q17" s="244">
        <v>0</v>
      </c>
      <c r="R17" s="244">
        <v>0</v>
      </c>
      <c r="S17" s="244">
        <v>0</v>
      </c>
      <c r="T17" s="244">
        <v>0</v>
      </c>
      <c r="U17" s="244">
        <v>0</v>
      </c>
      <c r="V17" s="244">
        <v>0</v>
      </c>
      <c r="W17" s="244">
        <v>0</v>
      </c>
      <c r="X17" s="244">
        <v>0</v>
      </c>
      <c r="Y17" s="244">
        <v>0</v>
      </c>
      <c r="Z17" s="244">
        <v>0</v>
      </c>
      <c r="AA17" s="244">
        <v>0</v>
      </c>
      <c r="AB17" s="18"/>
      <c r="AC17" s="52">
        <f t="shared" si="1"/>
        <v>0</v>
      </c>
    </row>
    <row r="18" spans="2:29" ht="5.0999999999999996" customHeight="1" x14ac:dyDescent="0.3">
      <c r="B18" s="63"/>
      <c r="C18" s="11"/>
      <c r="D18" s="11"/>
      <c r="E18" s="11"/>
      <c r="F18" s="11"/>
      <c r="G18" s="11"/>
      <c r="H18" s="11"/>
      <c r="I18" s="11"/>
      <c r="J18" s="11"/>
      <c r="K18" s="295"/>
      <c r="L18" s="295"/>
      <c r="M18" s="65"/>
      <c r="O18" s="63"/>
      <c r="P18" s="297"/>
      <c r="Q18" s="297"/>
      <c r="R18" s="297"/>
      <c r="S18" s="297"/>
      <c r="T18" s="297"/>
      <c r="U18" s="297"/>
      <c r="V18" s="297"/>
      <c r="W18" s="297"/>
      <c r="X18" s="297"/>
      <c r="Y18" s="297"/>
      <c r="Z18" s="297"/>
      <c r="AA18" s="297"/>
      <c r="AB18" s="18"/>
      <c r="AC18" s="52"/>
    </row>
    <row r="19" spans="2:29" ht="15" customHeight="1" x14ac:dyDescent="0.3">
      <c r="B19" s="63"/>
      <c r="D19" s="4" t="s">
        <v>174</v>
      </c>
      <c r="F19" s="9">
        <f>SUM(F14:F18)</f>
        <v>0</v>
      </c>
      <c r="H19" s="311" t="s">
        <v>505</v>
      </c>
      <c r="J19" s="9">
        <f>IF(SUM(J14:J17)&gt;0,AVERAGEIF(J14:J17,"&gt;0"),0)</f>
        <v>0</v>
      </c>
      <c r="K19" s="20">
        <f>SUM(K14:K18)</f>
        <v>0</v>
      </c>
      <c r="L19" s="20">
        <f>SUM(L14:L18)</f>
        <v>0</v>
      </c>
      <c r="M19" s="65"/>
      <c r="O19" s="63"/>
      <c r="P19" s="297"/>
      <c r="Q19" s="297"/>
      <c r="R19" s="297"/>
      <c r="S19" s="297"/>
      <c r="T19" s="297"/>
      <c r="U19" s="297"/>
      <c r="V19" s="297"/>
      <c r="W19" s="297"/>
      <c r="X19" s="297"/>
      <c r="Y19" s="297"/>
      <c r="Z19" s="297"/>
      <c r="AA19" s="297"/>
      <c r="AB19" s="18"/>
      <c r="AC19" s="52"/>
    </row>
    <row r="20" spans="2:29" ht="15" customHeight="1" x14ac:dyDescent="0.3">
      <c r="B20" s="63"/>
      <c r="C20" s="4" t="s">
        <v>3</v>
      </c>
      <c r="K20" s="20"/>
      <c r="L20" s="20"/>
      <c r="M20" s="65"/>
      <c r="O20" s="63"/>
      <c r="P20" s="297"/>
      <c r="Q20" s="297"/>
      <c r="R20" s="297"/>
      <c r="S20" s="297"/>
      <c r="T20" s="297"/>
      <c r="U20" s="297"/>
      <c r="V20" s="297"/>
      <c r="W20" s="297"/>
      <c r="X20" s="297"/>
      <c r="Y20" s="297"/>
      <c r="Z20" s="297"/>
      <c r="AA20" s="297"/>
      <c r="AB20" s="18"/>
      <c r="AC20" s="52"/>
    </row>
    <row r="21" spans="2:29" ht="15" customHeight="1" x14ac:dyDescent="0.3">
      <c r="B21" s="63"/>
      <c r="D21" s="296" t="s">
        <v>3</v>
      </c>
      <c r="F21" s="251">
        <v>0</v>
      </c>
      <c r="H21" s="254" t="s">
        <v>426</v>
      </c>
      <c r="J21" s="251">
        <v>0</v>
      </c>
      <c r="K21" s="20">
        <f>F21*J21</f>
        <v>0</v>
      </c>
      <c r="L21" s="20">
        <f>K21*$K$6</f>
        <v>0</v>
      </c>
      <c r="M21" s="65"/>
      <c r="O21" s="63"/>
      <c r="P21" s="244">
        <v>0</v>
      </c>
      <c r="Q21" s="244">
        <v>0</v>
      </c>
      <c r="R21" s="244">
        <v>0</v>
      </c>
      <c r="S21" s="244">
        <v>0</v>
      </c>
      <c r="T21" s="244">
        <v>0</v>
      </c>
      <c r="U21" s="244">
        <v>0</v>
      </c>
      <c r="V21" s="244">
        <v>0</v>
      </c>
      <c r="W21" s="244">
        <v>0</v>
      </c>
      <c r="X21" s="244">
        <v>0</v>
      </c>
      <c r="Y21" s="244">
        <v>0</v>
      </c>
      <c r="Z21" s="244">
        <v>0</v>
      </c>
      <c r="AA21" s="244">
        <v>0</v>
      </c>
      <c r="AB21" s="18"/>
      <c r="AC21" s="52">
        <f>SUM(P21:AA21)</f>
        <v>0</v>
      </c>
    </row>
    <row r="22" spans="2:29" ht="15" customHeight="1" x14ac:dyDescent="0.3">
      <c r="B22" s="63"/>
      <c r="D22" s="4" t="s">
        <v>497</v>
      </c>
      <c r="F22" s="251">
        <v>0</v>
      </c>
      <c r="H22" s="254" t="s">
        <v>426</v>
      </c>
      <c r="J22" s="251">
        <v>0</v>
      </c>
      <c r="K22" s="20">
        <f>F22*J22</f>
        <v>0</v>
      </c>
      <c r="L22" s="20">
        <f t="shared" si="0"/>
        <v>0</v>
      </c>
      <c r="M22" s="65"/>
      <c r="O22" s="63"/>
      <c r="P22" s="244">
        <v>0</v>
      </c>
      <c r="Q22" s="244">
        <v>0</v>
      </c>
      <c r="R22" s="244">
        <v>0</v>
      </c>
      <c r="S22" s="244">
        <v>0</v>
      </c>
      <c r="T22" s="244">
        <v>0</v>
      </c>
      <c r="U22" s="244">
        <v>0</v>
      </c>
      <c r="V22" s="244">
        <v>0</v>
      </c>
      <c r="W22" s="244">
        <v>0</v>
      </c>
      <c r="X22" s="244">
        <v>0</v>
      </c>
      <c r="Y22" s="244">
        <v>0</v>
      </c>
      <c r="Z22" s="244">
        <v>0</v>
      </c>
      <c r="AA22" s="244">
        <v>0</v>
      </c>
      <c r="AB22" s="18"/>
      <c r="AC22" s="52">
        <f t="shared" si="1"/>
        <v>0</v>
      </c>
    </row>
    <row r="23" spans="2:29" ht="15" customHeight="1" x14ac:dyDescent="0.3">
      <c r="B23" s="63"/>
      <c r="D23" s="432" t="s">
        <v>66</v>
      </c>
      <c r="E23" s="432"/>
      <c r="K23" s="252">
        <v>0</v>
      </c>
      <c r="L23" s="20">
        <f t="shared" si="0"/>
        <v>0</v>
      </c>
      <c r="M23" s="65"/>
      <c r="O23" s="63"/>
      <c r="P23" s="244">
        <v>0</v>
      </c>
      <c r="Q23" s="244">
        <v>0</v>
      </c>
      <c r="R23" s="244">
        <v>0</v>
      </c>
      <c r="S23" s="244">
        <v>0</v>
      </c>
      <c r="T23" s="244">
        <v>0</v>
      </c>
      <c r="U23" s="244">
        <v>0</v>
      </c>
      <c r="V23" s="244">
        <v>0</v>
      </c>
      <c r="W23" s="244">
        <v>0</v>
      </c>
      <c r="X23" s="244">
        <v>0</v>
      </c>
      <c r="Y23" s="244">
        <v>0</v>
      </c>
      <c r="Z23" s="244">
        <v>0</v>
      </c>
      <c r="AA23" s="244">
        <v>0</v>
      </c>
      <c r="AB23" s="18"/>
      <c r="AC23" s="52">
        <f t="shared" si="1"/>
        <v>0</v>
      </c>
    </row>
    <row r="24" spans="2:29" ht="5.0999999999999996" customHeight="1" thickBot="1" x14ac:dyDescent="0.35">
      <c r="B24" s="63"/>
      <c r="C24" s="10"/>
      <c r="D24" s="10"/>
      <c r="E24" s="10"/>
      <c r="F24" s="10"/>
      <c r="G24" s="10"/>
      <c r="H24" s="10"/>
      <c r="I24" s="10"/>
      <c r="J24" s="10"/>
      <c r="K24" s="10"/>
      <c r="L24" s="10"/>
      <c r="M24" s="65"/>
      <c r="O24" s="66"/>
      <c r="P24" s="6"/>
      <c r="Q24" s="6"/>
      <c r="R24" s="6"/>
      <c r="S24" s="6"/>
      <c r="T24" s="6"/>
      <c r="U24" s="6"/>
      <c r="V24" s="6"/>
      <c r="W24" s="6"/>
      <c r="X24" s="6"/>
      <c r="Y24" s="6"/>
      <c r="Z24" s="6"/>
      <c r="AA24" s="6"/>
      <c r="AB24" s="67"/>
    </row>
    <row r="25" spans="2:29" ht="15" customHeight="1" thickTop="1" thickBot="1" x14ac:dyDescent="0.35">
      <c r="B25" s="66"/>
      <c r="C25" s="6" t="s">
        <v>125</v>
      </c>
      <c r="D25" s="6"/>
      <c r="E25" s="6"/>
      <c r="F25" s="6"/>
      <c r="G25" s="6"/>
      <c r="H25" s="6"/>
      <c r="I25" s="6"/>
      <c r="J25" s="6"/>
      <c r="K25" s="129">
        <f>K19+K21+K22+K23</f>
        <v>0</v>
      </c>
      <c r="L25" s="129">
        <f>L19+L21+L22+L23</f>
        <v>0</v>
      </c>
      <c r="M25" s="67"/>
    </row>
    <row r="27" spans="2:29" ht="15" customHeight="1" thickBot="1" x14ac:dyDescent="0.35">
      <c r="C27" s="38" t="s">
        <v>76</v>
      </c>
      <c r="D27" s="5"/>
    </row>
    <row r="28" spans="2:29" ht="15" customHeight="1" x14ac:dyDescent="0.3">
      <c r="B28" s="58"/>
      <c r="C28" s="59"/>
      <c r="D28" s="59"/>
      <c r="E28" s="59"/>
      <c r="F28" s="61" t="s">
        <v>59</v>
      </c>
      <c r="G28" s="59"/>
      <c r="H28" s="59"/>
      <c r="I28" s="59"/>
      <c r="J28" s="60" t="s">
        <v>62</v>
      </c>
      <c r="K28" s="60" t="s">
        <v>64</v>
      </c>
      <c r="L28" s="60" t="s">
        <v>430</v>
      </c>
      <c r="M28" s="62"/>
      <c r="O28" s="58"/>
      <c r="P28" s="431" t="s">
        <v>140</v>
      </c>
      <c r="Q28" s="431"/>
      <c r="R28" s="431"/>
      <c r="S28" s="431"/>
      <c r="T28" s="431"/>
      <c r="U28" s="431"/>
      <c r="V28" s="431"/>
      <c r="W28" s="431"/>
      <c r="X28" s="431"/>
      <c r="Y28" s="431"/>
      <c r="Z28" s="431"/>
      <c r="AA28" s="431"/>
      <c r="AB28" s="78"/>
    </row>
    <row r="29" spans="2:29" ht="15" customHeight="1" x14ac:dyDescent="0.3">
      <c r="B29" s="63"/>
      <c r="C29" s="11"/>
      <c r="D29" s="11"/>
      <c r="E29" s="11"/>
      <c r="F29" s="79" t="s">
        <v>60</v>
      </c>
      <c r="G29" s="11"/>
      <c r="H29" s="79" t="s">
        <v>61</v>
      </c>
      <c r="I29" s="11"/>
      <c r="J29" s="64" t="s">
        <v>63</v>
      </c>
      <c r="K29" s="64" t="s">
        <v>60</v>
      </c>
      <c r="L29" s="64" t="s">
        <v>431</v>
      </c>
      <c r="M29" s="65"/>
      <c r="O29" s="63"/>
      <c r="P29" s="79" t="s">
        <v>101</v>
      </c>
      <c r="Q29" s="79" t="s">
        <v>102</v>
      </c>
      <c r="R29" s="79" t="s">
        <v>103</v>
      </c>
      <c r="S29" s="79" t="s">
        <v>104</v>
      </c>
      <c r="T29" s="79" t="s">
        <v>105</v>
      </c>
      <c r="U29" s="79" t="s">
        <v>106</v>
      </c>
      <c r="V29" s="79" t="s">
        <v>107</v>
      </c>
      <c r="W29" s="79" t="s">
        <v>108</v>
      </c>
      <c r="X29" s="79" t="s">
        <v>109</v>
      </c>
      <c r="Y29" s="79" t="s">
        <v>110</v>
      </c>
      <c r="Z29" s="79" t="s">
        <v>111</v>
      </c>
      <c r="AA29" s="79" t="s">
        <v>112</v>
      </c>
      <c r="AB29" s="80"/>
    </row>
    <row r="30" spans="2:29" ht="5.0999999999999996" customHeight="1" x14ac:dyDescent="0.3">
      <c r="B30" s="63"/>
      <c r="F30" s="70"/>
      <c r="H30" s="70"/>
      <c r="J30" s="71"/>
      <c r="K30" s="71"/>
      <c r="M30" s="65"/>
      <c r="O30" s="63"/>
      <c r="AB30" s="80"/>
    </row>
    <row r="31" spans="2:29" ht="15" customHeight="1" x14ac:dyDescent="0.3">
      <c r="B31" s="63"/>
      <c r="C31" s="447" t="s">
        <v>94</v>
      </c>
      <c r="D31" s="448"/>
      <c r="F31" s="241">
        <v>0</v>
      </c>
      <c r="H31" s="7" t="s">
        <v>74</v>
      </c>
      <c r="J31" s="253">
        <v>0</v>
      </c>
      <c r="K31" s="9">
        <f>F31*J31</f>
        <v>0</v>
      </c>
      <c r="L31" s="20">
        <f>K31*$K$6</f>
        <v>0</v>
      </c>
      <c r="M31" s="65"/>
      <c r="O31" s="63"/>
      <c r="P31" s="244">
        <v>0</v>
      </c>
      <c r="Q31" s="244">
        <v>0</v>
      </c>
      <c r="R31" s="244">
        <v>0</v>
      </c>
      <c r="S31" s="244">
        <v>0</v>
      </c>
      <c r="T31" s="244">
        <v>0</v>
      </c>
      <c r="U31" s="244">
        <v>0</v>
      </c>
      <c r="V31" s="244">
        <v>0</v>
      </c>
      <c r="W31" s="244">
        <v>0</v>
      </c>
      <c r="X31" s="244">
        <v>0</v>
      </c>
      <c r="Y31" s="244">
        <v>0</v>
      </c>
      <c r="Z31" s="244">
        <v>0</v>
      </c>
      <c r="AA31" s="244">
        <v>0</v>
      </c>
      <c r="AB31" s="18"/>
      <c r="AC31" s="52">
        <f>SUM(P31:AA31)</f>
        <v>0</v>
      </c>
    </row>
    <row r="32" spans="2:29" ht="15" customHeight="1" x14ac:dyDescent="0.3">
      <c r="B32" s="63"/>
      <c r="C32" s="447" t="s">
        <v>94</v>
      </c>
      <c r="D32" s="448"/>
      <c r="F32" s="241">
        <v>0</v>
      </c>
      <c r="H32" s="7" t="s">
        <v>74</v>
      </c>
      <c r="J32" s="253">
        <v>0</v>
      </c>
      <c r="K32" s="9">
        <f>F32*J32</f>
        <v>0</v>
      </c>
      <c r="L32" s="20">
        <f>K32*$K$6</f>
        <v>0</v>
      </c>
      <c r="M32" s="65"/>
      <c r="O32" s="63"/>
      <c r="P32" s="244">
        <v>0</v>
      </c>
      <c r="Q32" s="244">
        <v>0</v>
      </c>
      <c r="R32" s="244">
        <v>0</v>
      </c>
      <c r="S32" s="244">
        <v>0</v>
      </c>
      <c r="T32" s="244">
        <v>0</v>
      </c>
      <c r="U32" s="244">
        <v>0</v>
      </c>
      <c r="V32" s="244">
        <v>0</v>
      </c>
      <c r="W32" s="244">
        <v>0</v>
      </c>
      <c r="X32" s="244">
        <v>0</v>
      </c>
      <c r="Y32" s="244">
        <v>0</v>
      </c>
      <c r="Z32" s="244">
        <v>0</v>
      </c>
      <c r="AA32" s="244">
        <v>0</v>
      </c>
      <c r="AB32" s="18"/>
      <c r="AC32" s="52">
        <f>SUM(P32:AA32)</f>
        <v>0</v>
      </c>
    </row>
    <row r="33" spans="2:29" ht="15" customHeight="1" x14ac:dyDescent="0.3">
      <c r="B33" s="63"/>
      <c r="C33" s="447" t="s">
        <v>94</v>
      </c>
      <c r="D33" s="448"/>
      <c r="F33" s="241">
        <v>0</v>
      </c>
      <c r="H33" s="7" t="s">
        <v>74</v>
      </c>
      <c r="J33" s="253">
        <v>0</v>
      </c>
      <c r="K33" s="9">
        <f>F33*J33</f>
        <v>0</v>
      </c>
      <c r="L33" s="20">
        <f>K33*$K$6</f>
        <v>0</v>
      </c>
      <c r="M33" s="65"/>
      <c r="O33" s="63"/>
      <c r="P33" s="244">
        <v>0</v>
      </c>
      <c r="Q33" s="244">
        <v>0</v>
      </c>
      <c r="R33" s="244">
        <v>0</v>
      </c>
      <c r="S33" s="244">
        <v>0</v>
      </c>
      <c r="T33" s="244">
        <v>0</v>
      </c>
      <c r="U33" s="244">
        <v>0</v>
      </c>
      <c r="V33" s="244">
        <v>0</v>
      </c>
      <c r="W33" s="244">
        <v>0</v>
      </c>
      <c r="X33" s="244">
        <v>0</v>
      </c>
      <c r="Y33" s="244">
        <v>0</v>
      </c>
      <c r="Z33" s="244">
        <v>0</v>
      </c>
      <c r="AA33" s="244">
        <v>0</v>
      </c>
      <c r="AB33" s="18"/>
      <c r="AC33" s="52">
        <f>SUM(P33:AA33)</f>
        <v>0</v>
      </c>
    </row>
    <row r="34" spans="2:29" ht="15" customHeight="1" x14ac:dyDescent="0.3">
      <c r="B34" s="63"/>
      <c r="C34" s="447" t="s">
        <v>94</v>
      </c>
      <c r="D34" s="448"/>
      <c r="F34" s="241">
        <v>0</v>
      </c>
      <c r="H34" s="7" t="s">
        <v>74</v>
      </c>
      <c r="J34" s="253">
        <v>0</v>
      </c>
      <c r="K34" s="9">
        <f>F34*J34</f>
        <v>0</v>
      </c>
      <c r="L34" s="20">
        <f>K34*$K$6</f>
        <v>0</v>
      </c>
      <c r="M34" s="65"/>
      <c r="O34" s="63"/>
      <c r="P34" s="244">
        <v>0</v>
      </c>
      <c r="Q34" s="244">
        <v>0</v>
      </c>
      <c r="R34" s="244">
        <v>0</v>
      </c>
      <c r="S34" s="244">
        <v>0</v>
      </c>
      <c r="T34" s="244">
        <v>0</v>
      </c>
      <c r="U34" s="244">
        <v>0</v>
      </c>
      <c r="V34" s="244">
        <v>0</v>
      </c>
      <c r="W34" s="244">
        <v>0</v>
      </c>
      <c r="X34" s="244">
        <v>0</v>
      </c>
      <c r="Y34" s="244">
        <v>0</v>
      </c>
      <c r="Z34" s="244">
        <v>0</v>
      </c>
      <c r="AA34" s="244">
        <v>0</v>
      </c>
      <c r="AB34" s="18"/>
      <c r="AC34" s="52">
        <f>SUM(P34:AA34)</f>
        <v>0</v>
      </c>
    </row>
    <row r="35" spans="2:29" ht="15" customHeight="1" x14ac:dyDescent="0.3">
      <c r="B35" s="63"/>
      <c r="C35" s="447" t="s">
        <v>94</v>
      </c>
      <c r="D35" s="448"/>
      <c r="F35" s="241">
        <v>0</v>
      </c>
      <c r="H35" s="7" t="s">
        <v>74</v>
      </c>
      <c r="J35" s="253">
        <v>0</v>
      </c>
      <c r="K35" s="9">
        <f>F35*J35</f>
        <v>0</v>
      </c>
      <c r="L35" s="20">
        <f>K35*$K$6</f>
        <v>0</v>
      </c>
      <c r="M35" s="65"/>
      <c r="O35" s="63"/>
      <c r="P35" s="244">
        <v>0</v>
      </c>
      <c r="Q35" s="244">
        <v>0</v>
      </c>
      <c r="R35" s="244">
        <v>0</v>
      </c>
      <c r="S35" s="244">
        <v>0</v>
      </c>
      <c r="T35" s="244">
        <v>0</v>
      </c>
      <c r="U35" s="244">
        <v>0</v>
      </c>
      <c r="V35" s="244">
        <v>0</v>
      </c>
      <c r="W35" s="244">
        <v>0</v>
      </c>
      <c r="X35" s="244">
        <v>0</v>
      </c>
      <c r="Y35" s="244">
        <v>0</v>
      </c>
      <c r="Z35" s="244">
        <v>0</v>
      </c>
      <c r="AA35" s="244">
        <v>0</v>
      </c>
      <c r="AB35" s="18"/>
      <c r="AC35" s="52">
        <f>SUM(P35:AA35)</f>
        <v>0</v>
      </c>
    </row>
    <row r="36" spans="2:29" ht="5.0999999999999996" customHeight="1" thickBot="1" x14ac:dyDescent="0.35">
      <c r="B36" s="63"/>
      <c r="C36" s="10"/>
      <c r="D36" s="10"/>
      <c r="E36" s="10"/>
      <c r="F36" s="10"/>
      <c r="G36" s="10"/>
      <c r="H36" s="10"/>
      <c r="I36" s="10"/>
      <c r="J36" s="10"/>
      <c r="K36" s="10"/>
      <c r="L36" s="10"/>
      <c r="M36" s="65"/>
      <c r="O36" s="66"/>
      <c r="P36" s="6"/>
      <c r="Q36" s="6"/>
      <c r="R36" s="6"/>
      <c r="S36" s="6"/>
      <c r="T36" s="6"/>
      <c r="U36" s="6"/>
      <c r="V36" s="6"/>
      <c r="W36" s="6"/>
      <c r="X36" s="6"/>
      <c r="Y36" s="6"/>
      <c r="Z36" s="6"/>
      <c r="AA36" s="6"/>
      <c r="AB36" s="67"/>
    </row>
    <row r="37" spans="2:29" ht="15" customHeight="1" thickTop="1" thickBot="1" x14ac:dyDescent="0.35">
      <c r="B37" s="66"/>
      <c r="C37" s="6" t="s">
        <v>75</v>
      </c>
      <c r="D37" s="6"/>
      <c r="E37" s="6"/>
      <c r="F37" s="6"/>
      <c r="G37" s="6"/>
      <c r="H37" s="6"/>
      <c r="I37" s="6"/>
      <c r="J37" s="6"/>
      <c r="K37" s="72">
        <f>SUM(K31:K36)</f>
        <v>0</v>
      </c>
      <c r="L37" s="129">
        <f>SUM(L31:L36)</f>
        <v>0</v>
      </c>
      <c r="M37" s="67"/>
    </row>
    <row r="39" spans="2:29" ht="15" customHeight="1" thickBot="1" x14ac:dyDescent="0.35">
      <c r="C39" s="2" t="s">
        <v>43</v>
      </c>
      <c r="D39" s="5"/>
    </row>
    <row r="40" spans="2:29" ht="15" customHeight="1" x14ac:dyDescent="0.3">
      <c r="B40" s="58"/>
      <c r="C40" s="59"/>
      <c r="D40" s="59"/>
      <c r="E40" s="59"/>
      <c r="F40" s="61" t="s">
        <v>59</v>
      </c>
      <c r="G40" s="59"/>
      <c r="H40" s="59"/>
      <c r="I40" s="59"/>
      <c r="J40" s="60" t="s">
        <v>62</v>
      </c>
      <c r="K40" s="60" t="s">
        <v>64</v>
      </c>
      <c r="L40" s="60" t="s">
        <v>430</v>
      </c>
      <c r="M40" s="62"/>
      <c r="O40" s="58"/>
      <c r="P40" s="431" t="s">
        <v>140</v>
      </c>
      <c r="Q40" s="431"/>
      <c r="R40" s="431"/>
      <c r="S40" s="431"/>
      <c r="T40" s="431"/>
      <c r="U40" s="431"/>
      <c r="V40" s="431"/>
      <c r="W40" s="431"/>
      <c r="X40" s="431"/>
      <c r="Y40" s="431"/>
      <c r="Z40" s="431"/>
      <c r="AA40" s="431"/>
      <c r="AB40" s="78"/>
    </row>
    <row r="41" spans="2:29" ht="15" customHeight="1" x14ac:dyDescent="0.3">
      <c r="B41" s="63"/>
      <c r="C41" s="11"/>
      <c r="D41" s="11"/>
      <c r="E41" s="11"/>
      <c r="F41" s="79" t="s">
        <v>60</v>
      </c>
      <c r="G41" s="11"/>
      <c r="H41" s="79" t="s">
        <v>61</v>
      </c>
      <c r="I41" s="11"/>
      <c r="J41" s="64" t="s">
        <v>63</v>
      </c>
      <c r="K41" s="64" t="s">
        <v>60</v>
      </c>
      <c r="L41" s="64" t="s">
        <v>431</v>
      </c>
      <c r="M41" s="65"/>
      <c r="O41" s="63"/>
      <c r="P41" s="79" t="s">
        <v>101</v>
      </c>
      <c r="Q41" s="79" t="s">
        <v>102</v>
      </c>
      <c r="R41" s="79" t="s">
        <v>103</v>
      </c>
      <c r="S41" s="79" t="s">
        <v>104</v>
      </c>
      <c r="T41" s="79" t="s">
        <v>105</v>
      </c>
      <c r="U41" s="79" t="s">
        <v>106</v>
      </c>
      <c r="V41" s="79" t="s">
        <v>107</v>
      </c>
      <c r="W41" s="79" t="s">
        <v>108</v>
      </c>
      <c r="X41" s="79" t="s">
        <v>109</v>
      </c>
      <c r="Y41" s="79" t="s">
        <v>110</v>
      </c>
      <c r="Z41" s="79" t="s">
        <v>111</v>
      </c>
      <c r="AA41" s="79" t="s">
        <v>112</v>
      </c>
      <c r="AB41" s="80"/>
    </row>
    <row r="42" spans="2:29" ht="5.0999999999999996" customHeight="1" x14ac:dyDescent="0.3">
      <c r="B42" s="63"/>
      <c r="F42" s="70"/>
      <c r="H42" s="70"/>
      <c r="J42" s="71"/>
      <c r="K42" s="71"/>
      <c r="M42" s="65"/>
      <c r="O42" s="63"/>
      <c r="AB42" s="80"/>
    </row>
    <row r="43" spans="2:29" ht="15" customHeight="1" x14ac:dyDescent="0.3">
      <c r="B43" s="63"/>
      <c r="C43" s="447" t="s">
        <v>44</v>
      </c>
      <c r="D43" s="448"/>
      <c r="F43" s="241">
        <v>0</v>
      </c>
      <c r="H43" s="258" t="s">
        <v>44</v>
      </c>
      <c r="J43" s="253">
        <v>0</v>
      </c>
      <c r="K43" s="9">
        <f>F43*J43</f>
        <v>0</v>
      </c>
      <c r="L43" s="20">
        <f>K43*$K$6</f>
        <v>0</v>
      </c>
      <c r="M43" s="65"/>
      <c r="O43" s="63"/>
      <c r="P43" s="244">
        <v>0</v>
      </c>
      <c r="Q43" s="244">
        <v>0</v>
      </c>
      <c r="R43" s="244">
        <v>0</v>
      </c>
      <c r="S43" s="244">
        <v>0</v>
      </c>
      <c r="T43" s="244">
        <v>0</v>
      </c>
      <c r="U43" s="244">
        <v>0</v>
      </c>
      <c r="V43" s="244">
        <v>0</v>
      </c>
      <c r="W43" s="244">
        <v>0</v>
      </c>
      <c r="X43" s="244">
        <v>0</v>
      </c>
      <c r="Y43" s="244">
        <v>0</v>
      </c>
      <c r="Z43" s="244">
        <v>0</v>
      </c>
      <c r="AA43" s="244">
        <v>0</v>
      </c>
      <c r="AB43" s="18"/>
      <c r="AC43" s="52">
        <f>SUM(P43:AA43)</f>
        <v>0</v>
      </c>
    </row>
    <row r="44" spans="2:29" ht="15" customHeight="1" x14ac:dyDescent="0.3">
      <c r="B44" s="63"/>
      <c r="C44" s="255"/>
      <c r="D44" s="256" t="s">
        <v>45</v>
      </c>
      <c r="F44" s="241">
        <v>0</v>
      </c>
      <c r="H44" s="7" t="s">
        <v>4</v>
      </c>
      <c r="J44" s="253">
        <v>0</v>
      </c>
      <c r="K44" s="9">
        <f>F44*J44</f>
        <v>0</v>
      </c>
      <c r="L44" s="20">
        <f>K44*$K$6</f>
        <v>0</v>
      </c>
      <c r="M44" s="65"/>
      <c r="O44" s="63"/>
      <c r="P44" s="244">
        <v>0</v>
      </c>
      <c r="Q44" s="244">
        <v>0</v>
      </c>
      <c r="R44" s="244">
        <v>0</v>
      </c>
      <c r="S44" s="244">
        <v>0</v>
      </c>
      <c r="T44" s="244">
        <v>0</v>
      </c>
      <c r="U44" s="244">
        <v>0</v>
      </c>
      <c r="V44" s="244">
        <v>0</v>
      </c>
      <c r="W44" s="244">
        <v>0</v>
      </c>
      <c r="X44" s="244">
        <v>0</v>
      </c>
      <c r="Y44" s="244">
        <v>0</v>
      </c>
      <c r="Z44" s="244">
        <v>0</v>
      </c>
      <c r="AA44" s="244">
        <v>0</v>
      </c>
      <c r="AB44" s="18"/>
      <c r="AC44" s="52">
        <f>SUM(P44:AA44)</f>
        <v>0</v>
      </c>
    </row>
    <row r="45" spans="2:29" ht="15" customHeight="1" x14ac:dyDescent="0.3">
      <c r="B45" s="63"/>
      <c r="C45" s="447" t="s">
        <v>44</v>
      </c>
      <c r="D45" s="448"/>
      <c r="F45" s="241">
        <v>0</v>
      </c>
      <c r="H45" s="258" t="s">
        <v>44</v>
      </c>
      <c r="J45" s="253">
        <v>0</v>
      </c>
      <c r="K45" s="9">
        <f>F45*J45</f>
        <v>0</v>
      </c>
      <c r="L45" s="20">
        <f>K45*$K$6</f>
        <v>0</v>
      </c>
      <c r="M45" s="65"/>
      <c r="O45" s="63"/>
      <c r="P45" s="244">
        <v>0</v>
      </c>
      <c r="Q45" s="244">
        <v>0</v>
      </c>
      <c r="R45" s="244">
        <v>0</v>
      </c>
      <c r="S45" s="244">
        <v>0</v>
      </c>
      <c r="T45" s="244">
        <v>0</v>
      </c>
      <c r="U45" s="244">
        <v>0</v>
      </c>
      <c r="V45" s="244">
        <v>0</v>
      </c>
      <c r="W45" s="244">
        <v>0</v>
      </c>
      <c r="X45" s="244">
        <v>0</v>
      </c>
      <c r="Y45" s="244">
        <v>0</v>
      </c>
      <c r="Z45" s="244">
        <v>0</v>
      </c>
      <c r="AA45" s="244">
        <v>0</v>
      </c>
      <c r="AB45" s="18"/>
      <c r="AC45" s="52">
        <f>SUM(P45:AA45)</f>
        <v>0</v>
      </c>
    </row>
    <row r="46" spans="2:29" ht="15" customHeight="1" x14ac:dyDescent="0.3">
      <c r="B46" s="63"/>
      <c r="C46" s="255"/>
      <c r="D46" s="256" t="s">
        <v>45</v>
      </c>
      <c r="F46" s="241">
        <v>0</v>
      </c>
      <c r="H46" s="7" t="s">
        <v>4</v>
      </c>
      <c r="J46" s="253">
        <v>0</v>
      </c>
      <c r="K46" s="9">
        <f>F46*J46</f>
        <v>0</v>
      </c>
      <c r="L46" s="20">
        <f>K46*$K$6</f>
        <v>0</v>
      </c>
      <c r="M46" s="65"/>
      <c r="O46" s="63"/>
      <c r="P46" s="244">
        <v>0</v>
      </c>
      <c r="Q46" s="244">
        <v>0</v>
      </c>
      <c r="R46" s="244">
        <v>0</v>
      </c>
      <c r="S46" s="244">
        <v>0</v>
      </c>
      <c r="T46" s="244">
        <v>0</v>
      </c>
      <c r="U46" s="244">
        <v>0</v>
      </c>
      <c r="V46" s="244">
        <v>0</v>
      </c>
      <c r="W46" s="244">
        <v>0</v>
      </c>
      <c r="X46" s="244">
        <v>0</v>
      </c>
      <c r="Y46" s="244">
        <v>0</v>
      </c>
      <c r="Z46" s="244">
        <v>0</v>
      </c>
      <c r="AA46" s="244">
        <v>0</v>
      </c>
      <c r="AB46" s="18"/>
      <c r="AC46" s="52">
        <f>SUM(P46:AA46)</f>
        <v>0</v>
      </c>
    </row>
    <row r="47" spans="2:29" ht="5.0999999999999996" customHeight="1" thickBot="1" x14ac:dyDescent="0.35">
      <c r="B47" s="63"/>
      <c r="C47" s="10"/>
      <c r="D47" s="10"/>
      <c r="E47" s="10"/>
      <c r="F47" s="10"/>
      <c r="G47" s="10"/>
      <c r="H47" s="10"/>
      <c r="I47" s="10"/>
      <c r="J47" s="10"/>
      <c r="K47" s="10"/>
      <c r="L47" s="10"/>
      <c r="M47" s="65"/>
      <c r="O47" s="66"/>
      <c r="P47" s="6"/>
      <c r="Q47" s="6"/>
      <c r="R47" s="6"/>
      <c r="S47" s="6"/>
      <c r="T47" s="6"/>
      <c r="U47" s="6"/>
      <c r="V47" s="6"/>
      <c r="W47" s="6"/>
      <c r="X47" s="6"/>
      <c r="Y47" s="6"/>
      <c r="Z47" s="6"/>
      <c r="AA47" s="6"/>
      <c r="AB47" s="67"/>
      <c r="AC47" s="52"/>
    </row>
    <row r="48" spans="2:29" ht="15" customHeight="1" thickTop="1" thickBot="1" x14ac:dyDescent="0.35">
      <c r="B48" s="66"/>
      <c r="C48" s="6" t="s">
        <v>75</v>
      </c>
      <c r="D48" s="6"/>
      <c r="E48" s="6"/>
      <c r="F48" s="6"/>
      <c r="G48" s="6"/>
      <c r="H48" s="6"/>
      <c r="I48" s="6"/>
      <c r="J48" s="6"/>
      <c r="K48" s="72">
        <f>SUM(K43:K47)</f>
        <v>0</v>
      </c>
      <c r="L48" s="129">
        <f>SUM(L43:L47)</f>
        <v>0</v>
      </c>
      <c r="M48" s="67"/>
    </row>
    <row r="50" spans="2:29" ht="15" customHeight="1" thickBot="1" x14ac:dyDescent="0.35">
      <c r="C50" s="2" t="s">
        <v>77</v>
      </c>
      <c r="D50" s="5"/>
    </row>
    <row r="51" spans="2:29" ht="15" customHeight="1" x14ac:dyDescent="0.3">
      <c r="B51" s="58"/>
      <c r="C51" s="59"/>
      <c r="D51" s="59"/>
      <c r="E51" s="59"/>
      <c r="F51" s="61" t="s">
        <v>59</v>
      </c>
      <c r="G51" s="59"/>
      <c r="H51" s="59"/>
      <c r="I51" s="61"/>
      <c r="J51" s="60" t="s">
        <v>62</v>
      </c>
      <c r="K51" s="60" t="s">
        <v>64</v>
      </c>
      <c r="L51" s="60" t="s">
        <v>430</v>
      </c>
      <c r="M51" s="62"/>
      <c r="O51" s="58"/>
      <c r="P51" s="431" t="s">
        <v>140</v>
      </c>
      <c r="Q51" s="431"/>
      <c r="R51" s="431"/>
      <c r="S51" s="431"/>
      <c r="T51" s="431"/>
      <c r="U51" s="431"/>
      <c r="V51" s="431"/>
      <c r="W51" s="431"/>
      <c r="X51" s="431"/>
      <c r="Y51" s="431"/>
      <c r="Z51" s="431"/>
      <c r="AA51" s="431"/>
      <c r="AB51" s="78"/>
    </row>
    <row r="52" spans="2:29" ht="15" customHeight="1" x14ac:dyDescent="0.3">
      <c r="B52" s="63"/>
      <c r="C52" s="11"/>
      <c r="D52" s="11"/>
      <c r="E52" s="11"/>
      <c r="F52" s="79" t="s">
        <v>60</v>
      </c>
      <c r="G52" s="11"/>
      <c r="H52" s="79" t="s">
        <v>61</v>
      </c>
      <c r="I52" s="11"/>
      <c r="J52" s="64" t="s">
        <v>63</v>
      </c>
      <c r="K52" s="64" t="s">
        <v>60</v>
      </c>
      <c r="L52" s="64" t="s">
        <v>431</v>
      </c>
      <c r="M52" s="65"/>
      <c r="O52" s="63"/>
      <c r="P52" s="79" t="s">
        <v>101</v>
      </c>
      <c r="Q52" s="79" t="s">
        <v>102</v>
      </c>
      <c r="R52" s="79" t="s">
        <v>103</v>
      </c>
      <c r="S52" s="79" t="s">
        <v>104</v>
      </c>
      <c r="T52" s="79" t="s">
        <v>105</v>
      </c>
      <c r="U52" s="79" t="s">
        <v>106</v>
      </c>
      <c r="V52" s="79" t="s">
        <v>107</v>
      </c>
      <c r="W52" s="79" t="s">
        <v>108</v>
      </c>
      <c r="X52" s="79" t="s">
        <v>109</v>
      </c>
      <c r="Y52" s="79" t="s">
        <v>110</v>
      </c>
      <c r="Z52" s="79" t="s">
        <v>111</v>
      </c>
      <c r="AA52" s="79" t="s">
        <v>112</v>
      </c>
      <c r="AB52" s="80"/>
    </row>
    <row r="53" spans="2:29" ht="5.0999999999999996" customHeight="1" x14ac:dyDescent="0.3">
      <c r="B53" s="63"/>
      <c r="F53" s="70"/>
      <c r="H53" s="70"/>
      <c r="J53" s="71"/>
      <c r="K53" s="71"/>
      <c r="M53" s="65"/>
      <c r="O53" s="63"/>
      <c r="AB53" s="80"/>
    </row>
    <row r="54" spans="2:29" ht="15" customHeight="1" x14ac:dyDescent="0.3">
      <c r="B54" s="63"/>
      <c r="C54" s="447" t="s">
        <v>94</v>
      </c>
      <c r="D54" s="448"/>
      <c r="F54" s="241">
        <v>0</v>
      </c>
      <c r="H54" s="7" t="s">
        <v>4</v>
      </c>
      <c r="J54" s="253">
        <v>0</v>
      </c>
      <c r="K54" s="9">
        <f>F54*J54</f>
        <v>0</v>
      </c>
      <c r="L54" s="20">
        <f>K54*$K$6</f>
        <v>0</v>
      </c>
      <c r="M54" s="65"/>
      <c r="O54" s="63"/>
      <c r="P54" s="244">
        <v>0</v>
      </c>
      <c r="Q54" s="244">
        <v>0</v>
      </c>
      <c r="R54" s="244">
        <v>0</v>
      </c>
      <c r="S54" s="244">
        <v>0</v>
      </c>
      <c r="T54" s="244">
        <v>0</v>
      </c>
      <c r="U54" s="244">
        <v>0</v>
      </c>
      <c r="V54" s="244">
        <v>0</v>
      </c>
      <c r="W54" s="244">
        <v>0</v>
      </c>
      <c r="X54" s="244">
        <v>0</v>
      </c>
      <c r="Y54" s="244">
        <v>0</v>
      </c>
      <c r="Z54" s="244">
        <v>0</v>
      </c>
      <c r="AA54" s="244">
        <v>0</v>
      </c>
      <c r="AB54" s="18"/>
      <c r="AC54" s="52">
        <f>SUM(P54:AA54)</f>
        <v>0</v>
      </c>
    </row>
    <row r="55" spans="2:29" ht="15" customHeight="1" x14ac:dyDescent="0.3">
      <c r="B55" s="63"/>
      <c r="C55" s="447" t="s">
        <v>94</v>
      </c>
      <c r="D55" s="448"/>
      <c r="F55" s="241">
        <v>0</v>
      </c>
      <c r="H55" s="7" t="s">
        <v>4</v>
      </c>
      <c r="J55" s="253">
        <v>0</v>
      </c>
      <c r="K55" s="9">
        <f>F55*J55</f>
        <v>0</v>
      </c>
      <c r="L55" s="20">
        <f>K55*$K$6</f>
        <v>0</v>
      </c>
      <c r="M55" s="65"/>
      <c r="O55" s="63"/>
      <c r="P55" s="244">
        <v>0</v>
      </c>
      <c r="Q55" s="244">
        <v>0</v>
      </c>
      <c r="R55" s="244">
        <v>0</v>
      </c>
      <c r="S55" s="244">
        <v>0</v>
      </c>
      <c r="T55" s="244">
        <v>0</v>
      </c>
      <c r="U55" s="244">
        <v>0</v>
      </c>
      <c r="V55" s="244">
        <v>0</v>
      </c>
      <c r="W55" s="244">
        <v>0</v>
      </c>
      <c r="X55" s="244">
        <v>0</v>
      </c>
      <c r="Y55" s="244">
        <v>0</v>
      </c>
      <c r="Z55" s="244">
        <v>0</v>
      </c>
      <c r="AA55" s="244">
        <v>0</v>
      </c>
      <c r="AB55" s="18"/>
      <c r="AC55" s="52">
        <f>SUM(P55:AA55)</f>
        <v>0</v>
      </c>
    </row>
    <row r="56" spans="2:29" ht="15" customHeight="1" x14ac:dyDescent="0.3">
      <c r="B56" s="63"/>
      <c r="C56" s="447" t="s">
        <v>94</v>
      </c>
      <c r="D56" s="448"/>
      <c r="F56" s="241">
        <v>0</v>
      </c>
      <c r="H56" s="7" t="s">
        <v>4</v>
      </c>
      <c r="J56" s="253">
        <v>0</v>
      </c>
      <c r="K56" s="9">
        <f>F56*J56</f>
        <v>0</v>
      </c>
      <c r="L56" s="20">
        <f>K56*$K$6</f>
        <v>0</v>
      </c>
      <c r="M56" s="65"/>
      <c r="O56" s="63"/>
      <c r="P56" s="244">
        <v>0</v>
      </c>
      <c r="Q56" s="244">
        <v>0</v>
      </c>
      <c r="R56" s="244">
        <v>0</v>
      </c>
      <c r="S56" s="244">
        <v>0</v>
      </c>
      <c r="T56" s="244">
        <v>0</v>
      </c>
      <c r="U56" s="244">
        <v>0</v>
      </c>
      <c r="V56" s="244">
        <v>0</v>
      </c>
      <c r="W56" s="244">
        <v>0</v>
      </c>
      <c r="X56" s="244">
        <v>0</v>
      </c>
      <c r="Y56" s="244">
        <v>0</v>
      </c>
      <c r="Z56" s="244">
        <v>0</v>
      </c>
      <c r="AA56" s="244">
        <v>0</v>
      </c>
      <c r="AB56" s="18"/>
      <c r="AC56" s="52">
        <f>SUM(P56:AA56)</f>
        <v>0</v>
      </c>
    </row>
    <row r="57" spans="2:29" ht="15" customHeight="1" x14ac:dyDescent="0.3">
      <c r="B57" s="63"/>
      <c r="C57" s="447" t="s">
        <v>94</v>
      </c>
      <c r="D57" s="448"/>
      <c r="F57" s="241">
        <v>0</v>
      </c>
      <c r="H57" s="7" t="s">
        <v>4</v>
      </c>
      <c r="J57" s="253">
        <v>0</v>
      </c>
      <c r="K57" s="9">
        <f>F57*J57</f>
        <v>0</v>
      </c>
      <c r="L57" s="20">
        <f>K57*$K$6</f>
        <v>0</v>
      </c>
      <c r="M57" s="65"/>
      <c r="O57" s="63"/>
      <c r="P57" s="244">
        <v>0</v>
      </c>
      <c r="Q57" s="244">
        <v>0</v>
      </c>
      <c r="R57" s="244">
        <v>0</v>
      </c>
      <c r="S57" s="244">
        <v>0</v>
      </c>
      <c r="T57" s="244">
        <v>0</v>
      </c>
      <c r="U57" s="244">
        <v>0</v>
      </c>
      <c r="V57" s="244">
        <v>0</v>
      </c>
      <c r="W57" s="244">
        <v>0</v>
      </c>
      <c r="X57" s="244">
        <v>0</v>
      </c>
      <c r="Y57" s="244">
        <v>0</v>
      </c>
      <c r="Z57" s="244">
        <v>0</v>
      </c>
      <c r="AA57" s="244">
        <v>0</v>
      </c>
      <c r="AB57" s="18"/>
      <c r="AC57" s="52">
        <f>SUM(P57:AA57)</f>
        <v>0</v>
      </c>
    </row>
    <row r="58" spans="2:29" ht="15" customHeight="1" x14ac:dyDescent="0.3">
      <c r="B58" s="63"/>
      <c r="C58" s="447" t="s">
        <v>94</v>
      </c>
      <c r="D58" s="448"/>
      <c r="F58" s="241">
        <v>0</v>
      </c>
      <c r="H58" s="7" t="s">
        <v>4</v>
      </c>
      <c r="J58" s="253">
        <v>0</v>
      </c>
      <c r="K58" s="9">
        <f>F58*J58</f>
        <v>0</v>
      </c>
      <c r="L58" s="20">
        <f>K58*$K$6</f>
        <v>0</v>
      </c>
      <c r="M58" s="65"/>
      <c r="O58" s="63"/>
      <c r="P58" s="244">
        <v>0</v>
      </c>
      <c r="Q58" s="244">
        <v>0</v>
      </c>
      <c r="R58" s="244">
        <v>0</v>
      </c>
      <c r="S58" s="244">
        <v>0</v>
      </c>
      <c r="T58" s="244">
        <v>0</v>
      </c>
      <c r="U58" s="244">
        <v>0</v>
      </c>
      <c r="V58" s="244">
        <v>0</v>
      </c>
      <c r="W58" s="244">
        <v>0</v>
      </c>
      <c r="X58" s="244">
        <v>0</v>
      </c>
      <c r="Y58" s="244">
        <v>0</v>
      </c>
      <c r="Z58" s="244">
        <v>0</v>
      </c>
      <c r="AA58" s="244">
        <v>0</v>
      </c>
      <c r="AB58" s="18"/>
      <c r="AC58" s="52">
        <f>SUM(P58:AA58)</f>
        <v>0</v>
      </c>
    </row>
    <row r="59" spans="2:29" ht="5.0999999999999996" customHeight="1" thickBot="1" x14ac:dyDescent="0.35">
      <c r="B59" s="63"/>
      <c r="C59" s="10"/>
      <c r="D59" s="10"/>
      <c r="E59" s="10"/>
      <c r="F59" s="10"/>
      <c r="G59" s="10"/>
      <c r="H59" s="10"/>
      <c r="I59" s="10"/>
      <c r="J59" s="10"/>
      <c r="K59" s="10"/>
      <c r="L59" s="10"/>
      <c r="M59" s="65"/>
      <c r="O59" s="66"/>
      <c r="P59" s="6"/>
      <c r="Q59" s="6"/>
      <c r="R59" s="6"/>
      <c r="S59" s="6"/>
      <c r="T59" s="6"/>
      <c r="U59" s="6"/>
      <c r="V59" s="6"/>
      <c r="W59" s="6"/>
      <c r="X59" s="6"/>
      <c r="Y59" s="6"/>
      <c r="Z59" s="6"/>
      <c r="AA59" s="6"/>
      <c r="AB59" s="67"/>
    </row>
    <row r="60" spans="2:29" ht="15" customHeight="1" thickTop="1" thickBot="1" x14ac:dyDescent="0.35">
      <c r="B60" s="66"/>
      <c r="C60" s="6" t="s">
        <v>75</v>
      </c>
      <c r="D60" s="6"/>
      <c r="E60" s="6"/>
      <c r="F60" s="6"/>
      <c r="G60" s="6"/>
      <c r="H60" s="6"/>
      <c r="I60" s="6"/>
      <c r="J60" s="6"/>
      <c r="K60" s="72">
        <f>SUM(K54:K59)</f>
        <v>0</v>
      </c>
      <c r="L60" s="129">
        <f>SUM(L54:L59)</f>
        <v>0</v>
      </c>
      <c r="M60" s="67"/>
    </row>
    <row r="62" spans="2:29" ht="15" customHeight="1" thickBot="1" x14ac:dyDescent="0.35">
      <c r="C62" s="2" t="s">
        <v>46</v>
      </c>
      <c r="D62" s="5"/>
    </row>
    <row r="63" spans="2:29" ht="15" customHeight="1" x14ac:dyDescent="0.3">
      <c r="B63" s="58"/>
      <c r="C63" s="59"/>
      <c r="D63" s="59"/>
      <c r="E63" s="59"/>
      <c r="F63" s="59"/>
      <c r="G63" s="59"/>
      <c r="H63" s="59"/>
      <c r="I63" s="59"/>
      <c r="J63" s="60"/>
      <c r="K63" s="60" t="s">
        <v>64</v>
      </c>
      <c r="L63" s="60" t="s">
        <v>430</v>
      </c>
      <c r="M63" s="62"/>
      <c r="O63" s="58"/>
      <c r="P63" s="431" t="s">
        <v>140</v>
      </c>
      <c r="Q63" s="431"/>
      <c r="R63" s="431"/>
      <c r="S63" s="431"/>
      <c r="T63" s="431"/>
      <c r="U63" s="431"/>
      <c r="V63" s="431"/>
      <c r="W63" s="431"/>
      <c r="X63" s="431"/>
      <c r="Y63" s="431"/>
      <c r="Z63" s="431"/>
      <c r="AA63" s="431"/>
      <c r="AB63" s="78"/>
    </row>
    <row r="64" spans="2:29" ht="15" customHeight="1" x14ac:dyDescent="0.3">
      <c r="B64" s="63"/>
      <c r="C64" s="433"/>
      <c r="D64" s="433"/>
      <c r="E64" s="11"/>
      <c r="F64" s="11"/>
      <c r="G64" s="11"/>
      <c r="H64" s="11"/>
      <c r="I64" s="11"/>
      <c r="J64" s="64"/>
      <c r="K64" s="64" t="s">
        <v>60</v>
      </c>
      <c r="L64" s="64" t="s">
        <v>431</v>
      </c>
      <c r="M64" s="65"/>
      <c r="O64" s="63"/>
      <c r="P64" s="79" t="s">
        <v>101</v>
      </c>
      <c r="Q64" s="79" t="s">
        <v>102</v>
      </c>
      <c r="R64" s="79" t="s">
        <v>103</v>
      </c>
      <c r="S64" s="79" t="s">
        <v>104</v>
      </c>
      <c r="T64" s="79" t="s">
        <v>105</v>
      </c>
      <c r="U64" s="79" t="s">
        <v>106</v>
      </c>
      <c r="V64" s="79" t="s">
        <v>107</v>
      </c>
      <c r="W64" s="79" t="s">
        <v>108</v>
      </c>
      <c r="X64" s="79" t="s">
        <v>109</v>
      </c>
      <c r="Y64" s="79" t="s">
        <v>110</v>
      </c>
      <c r="Z64" s="79" t="s">
        <v>111</v>
      </c>
      <c r="AA64" s="79" t="s">
        <v>112</v>
      </c>
      <c r="AB64" s="80"/>
    </row>
    <row r="65" spans="2:29" ht="5.0999999999999996" customHeight="1" x14ac:dyDescent="0.3">
      <c r="B65" s="63"/>
      <c r="J65" s="71"/>
      <c r="K65" s="71"/>
      <c r="M65" s="65"/>
      <c r="O65" s="63"/>
      <c r="AB65" s="80"/>
    </row>
    <row r="66" spans="2:29" ht="15" customHeight="1" x14ac:dyDescent="0.3">
      <c r="B66" s="63"/>
      <c r="C66" s="432" t="s">
        <v>302</v>
      </c>
      <c r="D66" s="432"/>
      <c r="E66" s="432"/>
      <c r="F66" s="432"/>
      <c r="J66" s="453" t="s">
        <v>130</v>
      </c>
      <c r="K66" s="454"/>
      <c r="L66" s="20"/>
      <c r="M66" s="65"/>
      <c r="O66" s="63"/>
      <c r="AB66" s="80"/>
    </row>
    <row r="67" spans="2:29" ht="5.0999999999999996" customHeight="1" x14ac:dyDescent="0.3">
      <c r="B67" s="63"/>
      <c r="J67" s="71"/>
      <c r="K67" s="71"/>
      <c r="L67" s="71"/>
      <c r="M67" s="65"/>
      <c r="O67" s="63"/>
      <c r="AB67" s="80"/>
    </row>
    <row r="68" spans="2:29" ht="15" customHeight="1" x14ac:dyDescent="0.3">
      <c r="B68" s="63"/>
      <c r="C68" s="4" t="s">
        <v>303</v>
      </c>
      <c r="J68" s="453" t="s">
        <v>119</v>
      </c>
      <c r="K68" s="454"/>
      <c r="L68" s="116"/>
      <c r="M68" s="65"/>
      <c r="O68" s="63"/>
      <c r="AB68" s="80"/>
    </row>
    <row r="69" spans="2:29" ht="5.0999999999999996" customHeight="1" x14ac:dyDescent="0.3">
      <c r="B69" s="63"/>
      <c r="J69" s="71"/>
      <c r="K69" s="71"/>
      <c r="L69" s="71"/>
      <c r="M69" s="65"/>
      <c r="O69" s="63"/>
      <c r="AB69" s="80"/>
    </row>
    <row r="70" spans="2:29" ht="15" customHeight="1" x14ac:dyDescent="0.3">
      <c r="B70" s="63"/>
      <c r="C70" s="4" t="s">
        <v>72</v>
      </c>
      <c r="K70" s="9">
        <f>IF(L71&gt;0,L71/$K$6,0)</f>
        <v>0</v>
      </c>
      <c r="L70" s="243">
        <v>0</v>
      </c>
      <c r="M70" s="65"/>
      <c r="O70" s="63"/>
      <c r="P70" s="244">
        <v>0</v>
      </c>
      <c r="Q70" s="244">
        <v>0</v>
      </c>
      <c r="R70" s="244">
        <v>0</v>
      </c>
      <c r="S70" s="244">
        <v>0</v>
      </c>
      <c r="T70" s="244">
        <v>0</v>
      </c>
      <c r="U70" s="244">
        <v>0</v>
      </c>
      <c r="V70" s="244">
        <v>0</v>
      </c>
      <c r="W70" s="244">
        <v>0</v>
      </c>
      <c r="X70" s="244">
        <v>0</v>
      </c>
      <c r="Y70" s="244">
        <v>0</v>
      </c>
      <c r="Z70" s="244">
        <v>0</v>
      </c>
      <c r="AA70" s="244">
        <v>0</v>
      </c>
      <c r="AB70" s="18"/>
      <c r="AC70" s="52">
        <f>SUM(P70:AA70)</f>
        <v>0</v>
      </c>
    </row>
    <row r="71" spans="2:29" ht="15" customHeight="1" x14ac:dyDescent="0.3">
      <c r="B71" s="63"/>
      <c r="C71" s="4" t="s">
        <v>432</v>
      </c>
      <c r="K71" s="9">
        <f>IF(L72&gt;0,L72/$K$6,0)</f>
        <v>0</v>
      </c>
      <c r="L71" s="243">
        <v>0</v>
      </c>
      <c r="M71" s="65"/>
      <c r="O71" s="63"/>
      <c r="P71" s="244">
        <v>0</v>
      </c>
      <c r="Q71" s="244">
        <v>0</v>
      </c>
      <c r="R71" s="244">
        <v>0</v>
      </c>
      <c r="S71" s="244">
        <v>0</v>
      </c>
      <c r="T71" s="244">
        <v>0</v>
      </c>
      <c r="U71" s="244">
        <v>0</v>
      </c>
      <c r="V71" s="244">
        <v>0</v>
      </c>
      <c r="W71" s="244">
        <v>0</v>
      </c>
      <c r="X71" s="244">
        <v>0</v>
      </c>
      <c r="Y71" s="244">
        <v>0</v>
      </c>
      <c r="Z71" s="244">
        <v>0</v>
      </c>
      <c r="AA71" s="244">
        <v>0</v>
      </c>
      <c r="AB71" s="18"/>
      <c r="AC71" s="52">
        <f>SUM(P71:AA71)</f>
        <v>0</v>
      </c>
    </row>
    <row r="72" spans="2:29" ht="15" customHeight="1" x14ac:dyDescent="0.3">
      <c r="B72" s="63"/>
      <c r="C72" s="4" t="s">
        <v>73</v>
      </c>
      <c r="K72" s="9">
        <f>IF(L73&gt;0,L73/$K$6,0)</f>
        <v>0</v>
      </c>
      <c r="L72" s="243">
        <v>0</v>
      </c>
      <c r="M72" s="65"/>
      <c r="O72" s="63"/>
      <c r="P72" s="244">
        <v>0</v>
      </c>
      <c r="Q72" s="244">
        <v>0</v>
      </c>
      <c r="R72" s="244">
        <v>0</v>
      </c>
      <c r="S72" s="244">
        <v>0</v>
      </c>
      <c r="T72" s="244">
        <v>0</v>
      </c>
      <c r="U72" s="244">
        <v>0</v>
      </c>
      <c r="V72" s="244">
        <v>0</v>
      </c>
      <c r="W72" s="244">
        <v>0</v>
      </c>
      <c r="X72" s="244">
        <v>0</v>
      </c>
      <c r="Y72" s="244">
        <v>0</v>
      </c>
      <c r="Z72" s="244">
        <v>0</v>
      </c>
      <c r="AA72" s="244">
        <v>0</v>
      </c>
      <c r="AB72" s="18"/>
      <c r="AC72" s="52">
        <f>SUM(P72:AA72)</f>
        <v>0</v>
      </c>
    </row>
    <row r="73" spans="2:29" ht="15" customHeight="1" x14ac:dyDescent="0.3">
      <c r="B73" s="63"/>
      <c r="C73" s="4" t="s">
        <v>47</v>
      </c>
      <c r="K73" s="9">
        <f>IF(L74&gt;0,L74/$K$6,0)</f>
        <v>0</v>
      </c>
      <c r="L73" s="243">
        <v>0</v>
      </c>
      <c r="M73" s="65"/>
      <c r="O73" s="63"/>
      <c r="P73" s="244">
        <v>0</v>
      </c>
      <c r="Q73" s="244">
        <v>0</v>
      </c>
      <c r="R73" s="244">
        <v>0</v>
      </c>
      <c r="S73" s="244">
        <v>0</v>
      </c>
      <c r="T73" s="244">
        <v>0</v>
      </c>
      <c r="U73" s="244">
        <v>0</v>
      </c>
      <c r="V73" s="244">
        <v>0</v>
      </c>
      <c r="W73" s="244">
        <v>0</v>
      </c>
      <c r="X73" s="244">
        <v>0</v>
      </c>
      <c r="Y73" s="244">
        <v>0</v>
      </c>
      <c r="Z73" s="244">
        <v>0</v>
      </c>
      <c r="AA73" s="244">
        <v>0</v>
      </c>
      <c r="AB73" s="18"/>
      <c r="AC73" s="52">
        <f>SUM(P73:AA73)</f>
        <v>0</v>
      </c>
    </row>
    <row r="74" spans="2:29" ht="5.0999999999999996" customHeight="1" thickBot="1" x14ac:dyDescent="0.35">
      <c r="B74" s="63"/>
      <c r="C74" s="10"/>
      <c r="D74" s="10"/>
      <c r="E74" s="10"/>
      <c r="F74" s="10"/>
      <c r="G74" s="10"/>
      <c r="H74" s="10"/>
      <c r="I74" s="10"/>
      <c r="J74" s="10"/>
      <c r="K74" s="10"/>
      <c r="L74" s="10"/>
      <c r="M74" s="65"/>
      <c r="O74" s="63"/>
      <c r="P74" s="23"/>
      <c r="Q74" s="23"/>
      <c r="R74" s="23"/>
      <c r="S74" s="23"/>
      <c r="T74" s="23"/>
      <c r="U74" s="23"/>
      <c r="V74" s="23"/>
      <c r="W74" s="23"/>
      <c r="X74" s="23"/>
      <c r="Y74" s="23"/>
      <c r="Z74" s="23"/>
      <c r="AA74" s="23"/>
      <c r="AB74" s="65"/>
    </row>
    <row r="75" spans="2:29" ht="15" customHeight="1" thickTop="1" x14ac:dyDescent="0.3">
      <c r="B75" s="63"/>
      <c r="C75" s="4" t="s">
        <v>75</v>
      </c>
      <c r="K75" s="8">
        <f>SUM(K70:K74)</f>
        <v>0</v>
      </c>
      <c r="L75" s="87">
        <f>SUM(L70:L74)</f>
        <v>0</v>
      </c>
      <c r="M75" s="65"/>
      <c r="O75" s="63"/>
      <c r="P75" s="23"/>
      <c r="Q75" s="23"/>
      <c r="R75" s="23"/>
      <c r="S75" s="23"/>
      <c r="T75" s="23"/>
      <c r="U75" s="23"/>
      <c r="V75" s="23"/>
      <c r="W75" s="23"/>
      <c r="X75" s="23"/>
      <c r="Y75" s="23"/>
      <c r="Z75" s="23"/>
      <c r="AA75" s="23"/>
      <c r="AB75" s="65"/>
    </row>
    <row r="76" spans="2:29" ht="15" customHeight="1" x14ac:dyDescent="0.3">
      <c r="B76" s="63"/>
      <c r="M76" s="65"/>
      <c r="O76" s="63"/>
      <c r="P76" s="23"/>
      <c r="Q76" s="23"/>
      <c r="R76" s="23"/>
      <c r="S76" s="23"/>
      <c r="T76" s="23"/>
      <c r="U76" s="23"/>
      <c r="V76" s="23"/>
      <c r="W76" s="23"/>
      <c r="X76" s="23"/>
      <c r="Y76" s="23"/>
      <c r="Z76" s="23"/>
      <c r="AA76" s="23"/>
      <c r="AB76" s="65"/>
    </row>
    <row r="77" spans="2:29" ht="15" customHeight="1" x14ac:dyDescent="0.3">
      <c r="B77" s="63"/>
      <c r="C77" s="5"/>
      <c r="D77" s="5"/>
      <c r="F77" s="7" t="s">
        <v>116</v>
      </c>
      <c r="H77" s="7" t="s">
        <v>69</v>
      </c>
      <c r="J77" s="7"/>
      <c r="K77" s="83" t="s">
        <v>64</v>
      </c>
      <c r="L77" s="83" t="s">
        <v>430</v>
      </c>
      <c r="M77" s="65"/>
      <c r="O77" s="63"/>
      <c r="P77" s="23"/>
      <c r="Q77" s="23"/>
      <c r="R77" s="23"/>
      <c r="S77" s="23"/>
      <c r="T77" s="23"/>
      <c r="U77" s="23"/>
      <c r="V77" s="23"/>
      <c r="W77" s="23"/>
      <c r="X77" s="23"/>
      <c r="Y77" s="23"/>
      <c r="Z77" s="23"/>
      <c r="AA77" s="23"/>
      <c r="AB77" s="65"/>
    </row>
    <row r="78" spans="2:29" ht="15" customHeight="1" x14ac:dyDescent="0.3">
      <c r="B78" s="63"/>
      <c r="C78" s="11"/>
      <c r="D78" s="11"/>
      <c r="E78" s="11"/>
      <c r="F78" s="79" t="s">
        <v>71</v>
      </c>
      <c r="G78" s="11"/>
      <c r="H78" s="79" t="s">
        <v>70</v>
      </c>
      <c r="I78" s="11"/>
      <c r="J78" s="79"/>
      <c r="K78" s="64" t="s">
        <v>60</v>
      </c>
      <c r="L78" s="64" t="s">
        <v>431</v>
      </c>
      <c r="M78" s="65"/>
      <c r="O78" s="63"/>
      <c r="P78" s="23"/>
      <c r="Q78" s="23"/>
      <c r="R78" s="23"/>
      <c r="S78" s="23"/>
      <c r="T78" s="23"/>
      <c r="U78" s="23"/>
      <c r="V78" s="23"/>
      <c r="W78" s="23"/>
      <c r="X78" s="23"/>
      <c r="Y78" s="23"/>
      <c r="Z78" s="23"/>
      <c r="AA78" s="23"/>
      <c r="AB78" s="65"/>
    </row>
    <row r="79" spans="2:29" ht="5.0999999999999996" customHeight="1" x14ac:dyDescent="0.3">
      <c r="B79" s="63"/>
      <c r="F79" s="70"/>
      <c r="H79" s="70"/>
      <c r="J79" s="70"/>
      <c r="K79" s="71"/>
      <c r="M79" s="65"/>
      <c r="O79" s="63"/>
      <c r="P79" s="23"/>
      <c r="Q79" s="23"/>
      <c r="R79" s="23"/>
      <c r="S79" s="23"/>
      <c r="T79" s="23"/>
      <c r="U79" s="23"/>
      <c r="V79" s="23"/>
      <c r="W79" s="23"/>
      <c r="X79" s="23"/>
      <c r="Y79" s="23"/>
      <c r="Z79" s="23"/>
      <c r="AA79" s="23"/>
      <c r="AB79" s="65"/>
    </row>
    <row r="80" spans="2:29" ht="15" customHeight="1" x14ac:dyDescent="0.3">
      <c r="B80" s="63"/>
      <c r="C80" s="432" t="s">
        <v>78</v>
      </c>
      <c r="D80" s="432"/>
      <c r="F80" s="241">
        <v>0</v>
      </c>
      <c r="H80" s="253">
        <v>0</v>
      </c>
      <c r="J80" s="8"/>
      <c r="K80" s="9">
        <f>IF(L81&gt;0,L81/$K$6,0)</f>
        <v>0</v>
      </c>
      <c r="L80" s="20">
        <f>F80*H80</f>
        <v>0</v>
      </c>
      <c r="M80" s="65"/>
      <c r="O80" s="63"/>
      <c r="P80" s="244">
        <v>0</v>
      </c>
      <c r="Q80" s="244">
        <v>0</v>
      </c>
      <c r="R80" s="244">
        <v>0</v>
      </c>
      <c r="S80" s="244">
        <v>0</v>
      </c>
      <c r="T80" s="244">
        <v>0</v>
      </c>
      <c r="U80" s="244">
        <v>0</v>
      </c>
      <c r="V80" s="244">
        <v>0</v>
      </c>
      <c r="W80" s="244">
        <v>0</v>
      </c>
      <c r="X80" s="244">
        <v>0</v>
      </c>
      <c r="Y80" s="244">
        <v>0</v>
      </c>
      <c r="Z80" s="244">
        <v>0</v>
      </c>
      <c r="AA80" s="244">
        <v>0</v>
      </c>
      <c r="AB80" s="18"/>
      <c r="AC80" s="52">
        <f>SUM(P80:AA80)</f>
        <v>0</v>
      </c>
    </row>
    <row r="81" spans="2:29" ht="5.0999999999999996" customHeight="1" thickBot="1" x14ac:dyDescent="0.35">
      <c r="B81" s="66"/>
      <c r="C81" s="6"/>
      <c r="D81" s="6"/>
      <c r="E81" s="6"/>
      <c r="F81" s="6"/>
      <c r="G81" s="6"/>
      <c r="H81" s="6"/>
      <c r="I81" s="6"/>
      <c r="J81" s="6"/>
      <c r="K81" s="6"/>
      <c r="L81" s="6"/>
      <c r="M81" s="67"/>
      <c r="O81" s="66"/>
      <c r="P81" s="6"/>
      <c r="Q81" s="6"/>
      <c r="R81" s="6"/>
      <c r="S81" s="6"/>
      <c r="T81" s="6"/>
      <c r="U81" s="6"/>
      <c r="V81" s="6"/>
      <c r="W81" s="6"/>
      <c r="X81" s="6"/>
      <c r="Y81" s="6"/>
      <c r="Z81" s="6"/>
      <c r="AA81" s="6"/>
      <c r="AB81" s="67"/>
    </row>
    <row r="83" spans="2:29" ht="15" customHeight="1" thickBot="1" x14ac:dyDescent="0.35">
      <c r="C83" s="2" t="s">
        <v>48</v>
      </c>
      <c r="D83" s="5"/>
    </row>
    <row r="84" spans="2:29" ht="15" customHeight="1" x14ac:dyDescent="0.3">
      <c r="B84" s="58"/>
      <c r="C84" s="59"/>
      <c r="D84" s="59"/>
      <c r="E84" s="59"/>
      <c r="F84" s="60" t="s">
        <v>59</v>
      </c>
      <c r="G84" s="59"/>
      <c r="H84" s="60"/>
      <c r="I84" s="59"/>
      <c r="J84" s="60" t="s">
        <v>62</v>
      </c>
      <c r="K84" s="60" t="s">
        <v>64</v>
      </c>
      <c r="L84" s="60" t="s">
        <v>430</v>
      </c>
      <c r="M84" s="62"/>
      <c r="O84" s="58"/>
      <c r="P84" s="431" t="s">
        <v>140</v>
      </c>
      <c r="Q84" s="431"/>
      <c r="R84" s="431"/>
      <c r="S84" s="431"/>
      <c r="T84" s="431"/>
      <c r="U84" s="431"/>
      <c r="V84" s="431"/>
      <c r="W84" s="431"/>
      <c r="X84" s="431"/>
      <c r="Y84" s="431"/>
      <c r="Z84" s="431"/>
      <c r="AA84" s="431"/>
      <c r="AB84" s="78"/>
    </row>
    <row r="85" spans="2:29" ht="15" customHeight="1" x14ac:dyDescent="0.3">
      <c r="B85" s="63"/>
      <c r="C85" s="11"/>
      <c r="D85" s="11"/>
      <c r="E85" s="11"/>
      <c r="F85" s="64" t="s">
        <v>60</v>
      </c>
      <c r="G85" s="11"/>
      <c r="H85" s="79" t="s">
        <v>61</v>
      </c>
      <c r="I85" s="11"/>
      <c r="J85" s="64" t="s">
        <v>63</v>
      </c>
      <c r="K85" s="64" t="s">
        <v>60</v>
      </c>
      <c r="L85" s="64" t="s">
        <v>431</v>
      </c>
      <c r="M85" s="65"/>
      <c r="O85" s="63"/>
      <c r="P85" s="79" t="s">
        <v>101</v>
      </c>
      <c r="Q85" s="79" t="s">
        <v>102</v>
      </c>
      <c r="R85" s="79" t="s">
        <v>103</v>
      </c>
      <c r="S85" s="79" t="s">
        <v>104</v>
      </c>
      <c r="T85" s="79" t="s">
        <v>105</v>
      </c>
      <c r="U85" s="79" t="s">
        <v>106</v>
      </c>
      <c r="V85" s="79" t="s">
        <v>107</v>
      </c>
      <c r="W85" s="79" t="s">
        <v>108</v>
      </c>
      <c r="X85" s="79" t="s">
        <v>109</v>
      </c>
      <c r="Y85" s="79" t="s">
        <v>110</v>
      </c>
      <c r="Z85" s="79" t="s">
        <v>111</v>
      </c>
      <c r="AA85" s="79" t="s">
        <v>112</v>
      </c>
      <c r="AB85" s="80"/>
    </row>
    <row r="86" spans="2:29" ht="5.0999999999999996" customHeight="1" x14ac:dyDescent="0.3">
      <c r="B86" s="63"/>
      <c r="F86" s="71"/>
      <c r="H86" s="70"/>
      <c r="J86" s="71"/>
      <c r="K86" s="71"/>
      <c r="M86" s="65"/>
      <c r="O86" s="63"/>
      <c r="AB86" s="80"/>
    </row>
    <row r="87" spans="2:29" ht="15" customHeight="1" x14ac:dyDescent="0.3">
      <c r="B87" s="63"/>
      <c r="C87" s="435" t="s">
        <v>313</v>
      </c>
      <c r="D87" s="436"/>
      <c r="F87" s="71"/>
      <c r="H87" s="70"/>
      <c r="J87" s="71"/>
      <c r="K87" s="71"/>
      <c r="L87" s="20"/>
      <c r="M87" s="65"/>
      <c r="O87" s="63"/>
      <c r="P87" s="23"/>
      <c r="Q87" s="23"/>
      <c r="R87" s="23"/>
      <c r="S87" s="23"/>
      <c r="T87" s="23"/>
      <c r="U87" s="23"/>
      <c r="V87" s="23"/>
      <c r="W87" s="23"/>
      <c r="X87" s="23"/>
      <c r="Y87" s="23"/>
      <c r="Z87" s="23"/>
      <c r="AA87" s="23"/>
      <c r="AB87" s="80"/>
    </row>
    <row r="88" spans="2:29" ht="15" customHeight="1" x14ac:dyDescent="0.3">
      <c r="B88" s="63"/>
      <c r="C88" s="434" t="s">
        <v>48</v>
      </c>
      <c r="D88" s="434"/>
      <c r="F88" s="241">
        <v>1</v>
      </c>
      <c r="H88" s="258" t="s">
        <v>421</v>
      </c>
      <c r="J88" s="253">
        <v>0</v>
      </c>
      <c r="K88" s="109">
        <f>F88*J88</f>
        <v>0</v>
      </c>
      <c r="L88" s="20">
        <f>K88*$K$6</f>
        <v>0</v>
      </c>
      <c r="M88" s="65"/>
      <c r="O88" s="63"/>
      <c r="P88" s="244">
        <v>0</v>
      </c>
      <c r="Q88" s="244">
        <v>0</v>
      </c>
      <c r="R88" s="244">
        <v>0</v>
      </c>
      <c r="S88" s="244">
        <v>0</v>
      </c>
      <c r="T88" s="244">
        <v>0</v>
      </c>
      <c r="U88" s="244">
        <v>0</v>
      </c>
      <c r="V88" s="244">
        <v>0</v>
      </c>
      <c r="W88" s="244">
        <v>0</v>
      </c>
      <c r="X88" s="244">
        <v>0</v>
      </c>
      <c r="Y88" s="244">
        <v>0</v>
      </c>
      <c r="Z88" s="244">
        <v>0</v>
      </c>
      <c r="AA88" s="244">
        <v>0</v>
      </c>
      <c r="AB88" s="18"/>
      <c r="AC88" s="52">
        <f>SUM(P88:AA88)</f>
        <v>0</v>
      </c>
    </row>
    <row r="89" spans="2:29" ht="15" customHeight="1" x14ac:dyDescent="0.3">
      <c r="B89" s="63"/>
      <c r="C89" s="259"/>
      <c r="D89" s="260" t="s">
        <v>93</v>
      </c>
      <c r="F89" s="241">
        <v>1</v>
      </c>
      <c r="H89" s="7" t="s">
        <v>4</v>
      </c>
      <c r="J89" s="253">
        <v>0</v>
      </c>
      <c r="K89" s="109">
        <f>F89*J89</f>
        <v>0</v>
      </c>
      <c r="L89" s="20">
        <f>K89*$K$6</f>
        <v>0</v>
      </c>
      <c r="M89" s="65"/>
      <c r="O89" s="63"/>
      <c r="P89" s="244">
        <v>0</v>
      </c>
      <c r="Q89" s="244">
        <v>0</v>
      </c>
      <c r="R89" s="244">
        <v>0</v>
      </c>
      <c r="S89" s="244">
        <v>0</v>
      </c>
      <c r="T89" s="244">
        <v>0</v>
      </c>
      <c r="U89" s="244">
        <v>0</v>
      </c>
      <c r="V89" s="244">
        <v>0</v>
      </c>
      <c r="W89" s="244">
        <v>0</v>
      </c>
      <c r="X89" s="244">
        <v>0</v>
      </c>
      <c r="Y89" s="244">
        <v>0</v>
      </c>
      <c r="Z89" s="244">
        <v>0</v>
      </c>
      <c r="AA89" s="244">
        <v>0</v>
      </c>
      <c r="AB89" s="18"/>
      <c r="AC89" s="52">
        <f>SUM(P89:AA89)</f>
        <v>0</v>
      </c>
    </row>
    <row r="90" spans="2:29" ht="15" customHeight="1" x14ac:dyDescent="0.3">
      <c r="B90" s="63"/>
      <c r="C90" s="435" t="s">
        <v>313</v>
      </c>
      <c r="D90" s="436"/>
      <c r="F90" s="71"/>
      <c r="H90" s="70"/>
      <c r="J90" s="71"/>
      <c r="K90" s="110"/>
      <c r="L90" s="110"/>
      <c r="M90" s="65"/>
      <c r="O90" s="63"/>
      <c r="P90" s="23"/>
      <c r="Q90" s="23"/>
      <c r="R90" s="23"/>
      <c r="S90" s="23"/>
      <c r="T90" s="23"/>
      <c r="U90" s="23"/>
      <c r="V90" s="23"/>
      <c r="W90" s="23"/>
      <c r="X90" s="23"/>
      <c r="Y90" s="23"/>
      <c r="Z90" s="23"/>
      <c r="AA90" s="23"/>
      <c r="AB90" s="18"/>
      <c r="AC90" s="52"/>
    </row>
    <row r="91" spans="2:29" ht="15" customHeight="1" x14ac:dyDescent="0.3">
      <c r="B91" s="63"/>
      <c r="C91" s="434" t="s">
        <v>48</v>
      </c>
      <c r="D91" s="434"/>
      <c r="F91" s="241">
        <v>1</v>
      </c>
      <c r="H91" s="258" t="s">
        <v>421</v>
      </c>
      <c r="J91" s="253">
        <v>0</v>
      </c>
      <c r="K91" s="109">
        <f>F91*J91</f>
        <v>0</v>
      </c>
      <c r="L91" s="20">
        <f>K91*$K$6</f>
        <v>0</v>
      </c>
      <c r="M91" s="65"/>
      <c r="O91" s="63"/>
      <c r="P91" s="244">
        <v>0</v>
      </c>
      <c r="Q91" s="244">
        <v>0</v>
      </c>
      <c r="R91" s="244">
        <v>0</v>
      </c>
      <c r="S91" s="244">
        <v>0</v>
      </c>
      <c r="T91" s="244">
        <v>0</v>
      </c>
      <c r="U91" s="244">
        <v>0</v>
      </c>
      <c r="V91" s="244">
        <v>0</v>
      </c>
      <c r="W91" s="244">
        <v>0</v>
      </c>
      <c r="X91" s="244">
        <v>0</v>
      </c>
      <c r="Y91" s="244">
        <v>0</v>
      </c>
      <c r="Z91" s="244">
        <v>0</v>
      </c>
      <c r="AA91" s="244">
        <v>0</v>
      </c>
      <c r="AB91" s="18"/>
      <c r="AC91" s="52">
        <f>SUM(P91:AA91)</f>
        <v>0</v>
      </c>
    </row>
    <row r="92" spans="2:29" ht="15" customHeight="1" x14ac:dyDescent="0.3">
      <c r="B92" s="63"/>
      <c r="C92" s="259"/>
      <c r="D92" s="260" t="s">
        <v>93</v>
      </c>
      <c r="F92" s="241">
        <v>1</v>
      </c>
      <c r="H92" s="7" t="s">
        <v>4</v>
      </c>
      <c r="J92" s="253">
        <v>0</v>
      </c>
      <c r="K92" s="109">
        <f>F92*J92</f>
        <v>0</v>
      </c>
      <c r="L92" s="20">
        <f>K92*$K$6</f>
        <v>0</v>
      </c>
      <c r="M92" s="65"/>
      <c r="O92" s="63"/>
      <c r="P92" s="244">
        <v>0</v>
      </c>
      <c r="Q92" s="244">
        <v>0</v>
      </c>
      <c r="R92" s="244">
        <v>0</v>
      </c>
      <c r="S92" s="244">
        <v>0</v>
      </c>
      <c r="T92" s="244">
        <v>0</v>
      </c>
      <c r="U92" s="244">
        <v>0</v>
      </c>
      <c r="V92" s="244">
        <v>0</v>
      </c>
      <c r="W92" s="244">
        <v>0</v>
      </c>
      <c r="X92" s="244">
        <v>0</v>
      </c>
      <c r="Y92" s="244">
        <v>0</v>
      </c>
      <c r="Z92" s="244">
        <v>0</v>
      </c>
      <c r="AA92" s="244">
        <v>0</v>
      </c>
      <c r="AB92" s="18"/>
      <c r="AC92" s="52">
        <f>SUM(P92:AA92)</f>
        <v>0</v>
      </c>
    </row>
    <row r="93" spans="2:29" ht="15" customHeight="1" x14ac:dyDescent="0.3">
      <c r="B93" s="63"/>
      <c r="C93" s="435" t="s">
        <v>313</v>
      </c>
      <c r="D93" s="436"/>
      <c r="F93" s="71"/>
      <c r="H93" s="70"/>
      <c r="J93" s="71"/>
      <c r="K93" s="110"/>
      <c r="L93" s="110"/>
      <c r="M93" s="65"/>
      <c r="O93" s="63"/>
      <c r="P93" s="23"/>
      <c r="Q93" s="23"/>
      <c r="R93" s="23"/>
      <c r="S93" s="23"/>
      <c r="T93" s="23"/>
      <c r="U93" s="23"/>
      <c r="V93" s="23"/>
      <c r="W93" s="23"/>
      <c r="X93" s="23"/>
      <c r="Y93" s="23"/>
      <c r="Z93" s="23"/>
      <c r="AA93" s="23"/>
      <c r="AB93" s="18"/>
      <c r="AC93" s="52"/>
    </row>
    <row r="94" spans="2:29" ht="15" customHeight="1" x14ac:dyDescent="0.3">
      <c r="B94" s="63"/>
      <c r="C94" s="434" t="s">
        <v>48</v>
      </c>
      <c r="D94" s="434"/>
      <c r="F94" s="241">
        <v>1</v>
      </c>
      <c r="H94" s="258" t="s">
        <v>421</v>
      </c>
      <c r="J94" s="253">
        <v>0</v>
      </c>
      <c r="K94" s="109">
        <f>F94*J94</f>
        <v>0</v>
      </c>
      <c r="L94" s="20">
        <f>K94*$K$6</f>
        <v>0</v>
      </c>
      <c r="M94" s="65"/>
      <c r="O94" s="63"/>
      <c r="P94" s="244">
        <v>0</v>
      </c>
      <c r="Q94" s="244">
        <v>0</v>
      </c>
      <c r="R94" s="244">
        <v>0</v>
      </c>
      <c r="S94" s="244">
        <v>0</v>
      </c>
      <c r="T94" s="244">
        <v>0</v>
      </c>
      <c r="U94" s="244">
        <v>0</v>
      </c>
      <c r="V94" s="244">
        <v>0</v>
      </c>
      <c r="W94" s="244">
        <v>0</v>
      </c>
      <c r="X94" s="244">
        <v>0</v>
      </c>
      <c r="Y94" s="244">
        <v>0</v>
      </c>
      <c r="Z94" s="244">
        <v>0</v>
      </c>
      <c r="AA94" s="244">
        <v>0</v>
      </c>
      <c r="AB94" s="18"/>
      <c r="AC94" s="52">
        <f>SUM(P94:AA94)</f>
        <v>0</v>
      </c>
    </row>
    <row r="95" spans="2:29" ht="15" customHeight="1" x14ac:dyDescent="0.3">
      <c r="B95" s="63"/>
      <c r="C95" s="259"/>
      <c r="D95" s="260" t="s">
        <v>93</v>
      </c>
      <c r="F95" s="241">
        <v>1</v>
      </c>
      <c r="H95" s="7" t="s">
        <v>4</v>
      </c>
      <c r="J95" s="253">
        <v>0</v>
      </c>
      <c r="K95" s="109">
        <f>F95*J95</f>
        <v>0</v>
      </c>
      <c r="L95" s="20">
        <f>K95*$K$6</f>
        <v>0</v>
      </c>
      <c r="M95" s="65"/>
      <c r="O95" s="63"/>
      <c r="P95" s="244">
        <v>0</v>
      </c>
      <c r="Q95" s="244">
        <v>0</v>
      </c>
      <c r="R95" s="244">
        <v>0</v>
      </c>
      <c r="S95" s="244">
        <v>0</v>
      </c>
      <c r="T95" s="244">
        <v>0</v>
      </c>
      <c r="U95" s="244">
        <v>0</v>
      </c>
      <c r="V95" s="244">
        <v>0</v>
      </c>
      <c r="W95" s="244">
        <v>0</v>
      </c>
      <c r="X95" s="244">
        <v>0</v>
      </c>
      <c r="Y95" s="244">
        <v>0</v>
      </c>
      <c r="Z95" s="244">
        <v>0</v>
      </c>
      <c r="AA95" s="244">
        <v>0</v>
      </c>
      <c r="AB95" s="18"/>
      <c r="AC95" s="52">
        <f>SUM(P95:AA95)</f>
        <v>0</v>
      </c>
    </row>
    <row r="96" spans="2:29" ht="15" customHeight="1" x14ac:dyDescent="0.3">
      <c r="B96" s="63"/>
      <c r="C96" s="435" t="s">
        <v>313</v>
      </c>
      <c r="D96" s="436"/>
      <c r="F96" s="71"/>
      <c r="H96" s="70"/>
      <c r="J96" s="71"/>
      <c r="K96" s="110"/>
      <c r="L96" s="110"/>
      <c r="M96" s="65"/>
      <c r="O96" s="63"/>
      <c r="P96" s="23"/>
      <c r="Q96" s="23"/>
      <c r="R96" s="23"/>
      <c r="S96" s="23"/>
      <c r="T96" s="23"/>
      <c r="U96" s="23"/>
      <c r="V96" s="23"/>
      <c r="W96" s="23"/>
      <c r="X96" s="23"/>
      <c r="Y96" s="23"/>
      <c r="Z96" s="23"/>
      <c r="AA96" s="23"/>
      <c r="AB96" s="18"/>
      <c r="AC96" s="52"/>
    </row>
    <row r="97" spans="2:29" ht="15" customHeight="1" x14ac:dyDescent="0.3">
      <c r="B97" s="63"/>
      <c r="C97" s="434" t="s">
        <v>48</v>
      </c>
      <c r="D97" s="434"/>
      <c r="F97" s="241">
        <v>1</v>
      </c>
      <c r="H97" s="258" t="s">
        <v>421</v>
      </c>
      <c r="J97" s="253">
        <v>0</v>
      </c>
      <c r="K97" s="109">
        <f>F97*J97</f>
        <v>0</v>
      </c>
      <c r="L97" s="20">
        <f>K97*$K$6</f>
        <v>0</v>
      </c>
      <c r="M97" s="65"/>
      <c r="O97" s="63"/>
      <c r="P97" s="244">
        <v>0</v>
      </c>
      <c r="Q97" s="244">
        <v>0</v>
      </c>
      <c r="R97" s="244">
        <v>0</v>
      </c>
      <c r="S97" s="244">
        <v>0</v>
      </c>
      <c r="T97" s="244">
        <v>0</v>
      </c>
      <c r="U97" s="244">
        <v>0</v>
      </c>
      <c r="V97" s="244">
        <v>0</v>
      </c>
      <c r="W97" s="244">
        <v>0</v>
      </c>
      <c r="X97" s="244">
        <v>0</v>
      </c>
      <c r="Y97" s="244">
        <v>0</v>
      </c>
      <c r="Z97" s="244">
        <v>0</v>
      </c>
      <c r="AA97" s="244">
        <v>0</v>
      </c>
      <c r="AB97" s="18"/>
      <c r="AC97" s="52">
        <f>SUM(P97:AA97)</f>
        <v>0</v>
      </c>
    </row>
    <row r="98" spans="2:29" ht="15" customHeight="1" x14ac:dyDescent="0.3">
      <c r="B98" s="63"/>
      <c r="C98" s="259"/>
      <c r="D98" s="260" t="s">
        <v>93</v>
      </c>
      <c r="F98" s="241">
        <v>1</v>
      </c>
      <c r="H98" s="7" t="s">
        <v>4</v>
      </c>
      <c r="J98" s="253">
        <v>0</v>
      </c>
      <c r="K98" s="109">
        <f>F98*J98</f>
        <v>0</v>
      </c>
      <c r="L98" s="20">
        <f>K98*$K$6</f>
        <v>0</v>
      </c>
      <c r="M98" s="65"/>
      <c r="O98" s="63"/>
      <c r="P98" s="244">
        <v>0</v>
      </c>
      <c r="Q98" s="244">
        <v>0</v>
      </c>
      <c r="R98" s="244">
        <v>0</v>
      </c>
      <c r="S98" s="244">
        <v>0</v>
      </c>
      <c r="T98" s="244">
        <v>0</v>
      </c>
      <c r="U98" s="244">
        <v>0</v>
      </c>
      <c r="V98" s="244">
        <v>0</v>
      </c>
      <c r="W98" s="244">
        <v>0</v>
      </c>
      <c r="X98" s="244">
        <v>0</v>
      </c>
      <c r="Y98" s="244">
        <v>0</v>
      </c>
      <c r="Z98" s="244">
        <v>0</v>
      </c>
      <c r="AA98" s="244">
        <v>0</v>
      </c>
      <c r="AB98" s="18"/>
      <c r="AC98" s="52">
        <f>SUM(P98:AA98)</f>
        <v>0</v>
      </c>
    </row>
    <row r="99" spans="2:29" ht="5.0999999999999996" customHeight="1" thickBot="1" x14ac:dyDescent="0.35">
      <c r="B99" s="63"/>
      <c r="C99" s="10"/>
      <c r="D99" s="10"/>
      <c r="E99" s="10"/>
      <c r="F99" s="10"/>
      <c r="G99" s="10"/>
      <c r="H99" s="10"/>
      <c r="I99" s="10"/>
      <c r="J99" s="10"/>
      <c r="K99" s="10"/>
      <c r="L99" s="10"/>
      <c r="M99" s="65"/>
      <c r="O99" s="66"/>
      <c r="P99" s="6"/>
      <c r="Q99" s="6"/>
      <c r="R99" s="6"/>
      <c r="S99" s="6"/>
      <c r="T99" s="6"/>
      <c r="U99" s="6"/>
      <c r="V99" s="6"/>
      <c r="W99" s="6"/>
      <c r="X99" s="6"/>
      <c r="Y99" s="6"/>
      <c r="Z99" s="6"/>
      <c r="AA99" s="6"/>
      <c r="AB99" s="67"/>
    </row>
    <row r="100" spans="2:29" ht="15" customHeight="1" thickTop="1" thickBot="1" x14ac:dyDescent="0.35">
      <c r="B100" s="66"/>
      <c r="C100" s="6" t="s">
        <v>75</v>
      </c>
      <c r="D100" s="6"/>
      <c r="E100" s="6"/>
      <c r="F100" s="6"/>
      <c r="G100" s="6"/>
      <c r="H100" s="6"/>
      <c r="I100" s="6"/>
      <c r="J100" s="6"/>
      <c r="K100" s="72">
        <f>SUM(K88:K99)</f>
        <v>0</v>
      </c>
      <c r="L100" s="129">
        <f>SUM(L88:L99)</f>
        <v>0</v>
      </c>
      <c r="M100" s="67"/>
    </row>
    <row r="102" spans="2:29" ht="15" customHeight="1" thickBot="1" x14ac:dyDescent="0.35">
      <c r="C102" s="2" t="s">
        <v>52</v>
      </c>
      <c r="D102" s="5"/>
    </row>
    <row r="103" spans="2:29" ht="15" customHeight="1" x14ac:dyDescent="0.3">
      <c r="B103" s="58"/>
      <c r="C103" s="59"/>
      <c r="D103" s="59"/>
      <c r="E103" s="59"/>
      <c r="F103" s="60" t="s">
        <v>59</v>
      </c>
      <c r="G103" s="59"/>
      <c r="H103" s="60"/>
      <c r="I103" s="59"/>
      <c r="J103" s="60" t="s">
        <v>62</v>
      </c>
      <c r="K103" s="60" t="s">
        <v>64</v>
      </c>
      <c r="L103" s="60" t="s">
        <v>430</v>
      </c>
      <c r="M103" s="62"/>
      <c r="O103" s="58"/>
      <c r="P103" s="431" t="s">
        <v>140</v>
      </c>
      <c r="Q103" s="431"/>
      <c r="R103" s="431"/>
      <c r="S103" s="431"/>
      <c r="T103" s="431"/>
      <c r="U103" s="431"/>
      <c r="V103" s="431"/>
      <c r="W103" s="431"/>
      <c r="X103" s="431"/>
      <c r="Y103" s="431"/>
      <c r="Z103" s="431"/>
      <c r="AA103" s="431"/>
      <c r="AB103" s="78"/>
    </row>
    <row r="104" spans="2:29" ht="15" customHeight="1" x14ac:dyDescent="0.3">
      <c r="B104" s="63"/>
      <c r="C104" s="11"/>
      <c r="D104" s="11"/>
      <c r="E104" s="11"/>
      <c r="F104" s="64" t="s">
        <v>60</v>
      </c>
      <c r="G104" s="11"/>
      <c r="H104" s="79" t="s">
        <v>61</v>
      </c>
      <c r="I104" s="11"/>
      <c r="J104" s="64" t="s">
        <v>63</v>
      </c>
      <c r="K104" s="64" t="s">
        <v>60</v>
      </c>
      <c r="L104" s="64" t="s">
        <v>431</v>
      </c>
      <c r="M104" s="65"/>
      <c r="O104" s="63"/>
      <c r="P104" s="79" t="s">
        <v>101</v>
      </c>
      <c r="Q104" s="79" t="s">
        <v>102</v>
      </c>
      <c r="R104" s="79" t="s">
        <v>103</v>
      </c>
      <c r="S104" s="79" t="s">
        <v>104</v>
      </c>
      <c r="T104" s="79" t="s">
        <v>105</v>
      </c>
      <c r="U104" s="79" t="s">
        <v>106</v>
      </c>
      <c r="V104" s="79" t="s">
        <v>107</v>
      </c>
      <c r="W104" s="79" t="s">
        <v>108</v>
      </c>
      <c r="X104" s="79" t="s">
        <v>109</v>
      </c>
      <c r="Y104" s="79" t="s">
        <v>110</v>
      </c>
      <c r="Z104" s="79" t="s">
        <v>111</v>
      </c>
      <c r="AA104" s="79" t="s">
        <v>112</v>
      </c>
      <c r="AB104" s="80"/>
    </row>
    <row r="105" spans="2:29" ht="5.0999999999999996" customHeight="1" x14ac:dyDescent="0.3">
      <c r="B105" s="63"/>
      <c r="F105" s="71"/>
      <c r="H105" s="70"/>
      <c r="J105" s="71"/>
      <c r="K105" s="71"/>
      <c r="M105" s="65"/>
      <c r="O105" s="63"/>
      <c r="AB105" s="80"/>
    </row>
    <row r="106" spans="2:29" ht="15" customHeight="1" x14ac:dyDescent="0.3">
      <c r="B106" s="63"/>
      <c r="C106" s="450" t="s">
        <v>551</v>
      </c>
      <c r="D106" s="450"/>
      <c r="K106" s="9">
        <f>Chemicals!AF22</f>
        <v>0</v>
      </c>
      <c r="L106" s="20">
        <f t="shared" ref="L106:L116" si="2">K106*$K$6</f>
        <v>0</v>
      </c>
      <c r="M106" s="65"/>
      <c r="O106" s="63"/>
      <c r="P106" s="244">
        <v>0</v>
      </c>
      <c r="Q106" s="244">
        <v>0</v>
      </c>
      <c r="R106" s="244">
        <v>0</v>
      </c>
      <c r="S106" s="244">
        <v>0</v>
      </c>
      <c r="T106" s="244">
        <v>0</v>
      </c>
      <c r="U106" s="244">
        <v>0</v>
      </c>
      <c r="V106" s="244">
        <v>0</v>
      </c>
      <c r="W106" s="244">
        <v>0</v>
      </c>
      <c r="X106" s="244">
        <v>0</v>
      </c>
      <c r="Y106" s="244">
        <v>0</v>
      </c>
      <c r="Z106" s="244">
        <v>0</v>
      </c>
      <c r="AA106" s="244">
        <v>0</v>
      </c>
      <c r="AB106" s="18"/>
      <c r="AC106" s="52">
        <f>SUM(P106:AA106)</f>
        <v>0</v>
      </c>
    </row>
    <row r="107" spans="2:29" ht="15" customHeight="1" x14ac:dyDescent="0.3">
      <c r="B107" s="63"/>
      <c r="C107" s="259"/>
      <c r="D107" s="260" t="s">
        <v>423</v>
      </c>
      <c r="K107" s="253">
        <v>0</v>
      </c>
      <c r="L107" s="20">
        <f t="shared" si="2"/>
        <v>0</v>
      </c>
      <c r="M107" s="65"/>
      <c r="O107" s="63"/>
      <c r="P107" s="244">
        <v>0</v>
      </c>
      <c r="Q107" s="244">
        <v>0</v>
      </c>
      <c r="R107" s="244">
        <v>0</v>
      </c>
      <c r="S107" s="244">
        <v>0</v>
      </c>
      <c r="T107" s="244">
        <v>0</v>
      </c>
      <c r="U107" s="244">
        <v>0</v>
      </c>
      <c r="V107" s="244">
        <v>0</v>
      </c>
      <c r="W107" s="244">
        <v>0</v>
      </c>
      <c r="X107" s="244">
        <v>0</v>
      </c>
      <c r="Y107" s="244">
        <v>0</v>
      </c>
      <c r="Z107" s="244">
        <v>0</v>
      </c>
      <c r="AA107" s="244">
        <v>0</v>
      </c>
      <c r="AB107" s="18"/>
      <c r="AC107" s="52">
        <f>SUM(P107:AA107)</f>
        <v>0</v>
      </c>
    </row>
    <row r="108" spans="2:29" ht="15" customHeight="1" x14ac:dyDescent="0.3">
      <c r="B108" s="63"/>
      <c r="C108" s="449"/>
      <c r="D108" s="449"/>
      <c r="F108" s="7"/>
      <c r="H108" s="261"/>
      <c r="J108" s="7"/>
      <c r="K108" s="9"/>
      <c r="L108" s="9"/>
      <c r="M108" s="65"/>
      <c r="O108" s="63"/>
      <c r="P108" s="89"/>
      <c r="Q108" s="89"/>
      <c r="R108" s="89"/>
      <c r="S108" s="89"/>
      <c r="T108" s="89"/>
      <c r="U108" s="89"/>
      <c r="V108" s="89"/>
      <c r="W108" s="89"/>
      <c r="X108" s="89"/>
      <c r="Y108" s="89"/>
      <c r="Z108" s="89"/>
      <c r="AA108" s="89"/>
      <c r="AB108" s="18"/>
      <c r="AC108" s="52"/>
    </row>
    <row r="109" spans="2:29" ht="15" customHeight="1" x14ac:dyDescent="0.3">
      <c r="B109" s="63"/>
      <c r="C109" s="450" t="s">
        <v>552</v>
      </c>
      <c r="D109" s="450"/>
      <c r="K109" s="9">
        <f>Chemicals!AF38</f>
        <v>0</v>
      </c>
      <c r="L109" s="20">
        <f t="shared" si="2"/>
        <v>0</v>
      </c>
      <c r="M109" s="65"/>
      <c r="O109" s="63"/>
      <c r="P109" s="244">
        <v>0</v>
      </c>
      <c r="Q109" s="244">
        <v>0</v>
      </c>
      <c r="R109" s="244">
        <v>0</v>
      </c>
      <c r="S109" s="244">
        <v>0</v>
      </c>
      <c r="T109" s="244">
        <v>0</v>
      </c>
      <c r="U109" s="244">
        <v>0</v>
      </c>
      <c r="V109" s="244">
        <v>0</v>
      </c>
      <c r="W109" s="244">
        <v>0</v>
      </c>
      <c r="X109" s="244">
        <v>0</v>
      </c>
      <c r="Y109" s="244">
        <v>0</v>
      </c>
      <c r="Z109" s="244">
        <v>0</v>
      </c>
      <c r="AA109" s="244">
        <v>0</v>
      </c>
      <c r="AB109" s="18"/>
      <c r="AC109" s="52">
        <f>SUM(P109:AA109)</f>
        <v>0</v>
      </c>
    </row>
    <row r="110" spans="2:29" ht="15" customHeight="1" x14ac:dyDescent="0.3">
      <c r="B110" s="63"/>
      <c r="C110" s="259"/>
      <c r="D110" s="260" t="s">
        <v>423</v>
      </c>
      <c r="K110" s="253">
        <v>0</v>
      </c>
      <c r="L110" s="20">
        <f t="shared" si="2"/>
        <v>0</v>
      </c>
      <c r="M110" s="65"/>
      <c r="O110" s="63"/>
      <c r="P110" s="244">
        <v>0</v>
      </c>
      <c r="Q110" s="244">
        <v>0</v>
      </c>
      <c r="R110" s="244">
        <v>0</v>
      </c>
      <c r="S110" s="244">
        <v>0</v>
      </c>
      <c r="T110" s="244">
        <v>0</v>
      </c>
      <c r="U110" s="244">
        <v>0</v>
      </c>
      <c r="V110" s="244">
        <v>0</v>
      </c>
      <c r="W110" s="244">
        <v>0</v>
      </c>
      <c r="X110" s="244">
        <v>0</v>
      </c>
      <c r="Y110" s="244">
        <v>0</v>
      </c>
      <c r="Z110" s="244">
        <v>0</v>
      </c>
      <c r="AA110" s="244">
        <v>0</v>
      </c>
      <c r="AB110" s="18"/>
      <c r="AC110" s="52">
        <f>SUM(P110:AA110)</f>
        <v>0</v>
      </c>
    </row>
    <row r="111" spans="2:29" ht="15" customHeight="1" x14ac:dyDescent="0.3">
      <c r="B111" s="63"/>
      <c r="C111" s="449"/>
      <c r="D111" s="449"/>
      <c r="F111" s="7"/>
      <c r="H111" s="261"/>
      <c r="J111" s="7"/>
      <c r="K111" s="9"/>
      <c r="L111" s="20"/>
      <c r="M111" s="65"/>
      <c r="O111" s="63"/>
      <c r="P111" s="89"/>
      <c r="Q111" s="89"/>
      <c r="R111" s="89"/>
      <c r="S111" s="89"/>
      <c r="T111" s="89"/>
      <c r="U111" s="89"/>
      <c r="V111" s="89"/>
      <c r="W111" s="89"/>
      <c r="X111" s="89"/>
      <c r="Y111" s="89"/>
      <c r="Z111" s="89"/>
      <c r="AA111" s="89"/>
      <c r="AB111" s="18"/>
      <c r="AC111" s="52"/>
    </row>
    <row r="112" spans="2:29" ht="15" customHeight="1" x14ac:dyDescent="0.3">
      <c r="B112" s="63"/>
      <c r="C112" s="450" t="s">
        <v>553</v>
      </c>
      <c r="D112" s="450"/>
      <c r="K112" s="9">
        <f>Chemicals!AF54</f>
        <v>0</v>
      </c>
      <c r="L112" s="20">
        <f t="shared" si="2"/>
        <v>0</v>
      </c>
      <c r="M112" s="65"/>
      <c r="O112" s="63"/>
      <c r="P112" s="244">
        <v>0</v>
      </c>
      <c r="Q112" s="244">
        <v>0</v>
      </c>
      <c r="R112" s="244">
        <v>0</v>
      </c>
      <c r="S112" s="244">
        <v>0</v>
      </c>
      <c r="T112" s="244">
        <v>0</v>
      </c>
      <c r="U112" s="244">
        <v>0</v>
      </c>
      <c r="V112" s="244">
        <v>0</v>
      </c>
      <c r="W112" s="244">
        <v>0</v>
      </c>
      <c r="X112" s="244">
        <v>0</v>
      </c>
      <c r="Y112" s="244">
        <v>0</v>
      </c>
      <c r="Z112" s="244">
        <v>0</v>
      </c>
      <c r="AA112" s="244">
        <v>0</v>
      </c>
      <c r="AB112" s="18"/>
      <c r="AC112" s="52">
        <f>SUM(P112:AA112)</f>
        <v>0</v>
      </c>
    </row>
    <row r="113" spans="2:29" ht="15" customHeight="1" x14ac:dyDescent="0.3">
      <c r="B113" s="63"/>
      <c r="C113" s="259"/>
      <c r="D113" s="260" t="s">
        <v>423</v>
      </c>
      <c r="K113" s="253">
        <v>0</v>
      </c>
      <c r="L113" s="20">
        <f t="shared" si="2"/>
        <v>0</v>
      </c>
      <c r="M113" s="65"/>
      <c r="O113" s="63"/>
      <c r="P113" s="244">
        <v>0</v>
      </c>
      <c r="Q113" s="244">
        <v>0</v>
      </c>
      <c r="R113" s="244">
        <v>0</v>
      </c>
      <c r="S113" s="244">
        <v>0</v>
      </c>
      <c r="T113" s="244">
        <v>0</v>
      </c>
      <c r="U113" s="244">
        <v>0</v>
      </c>
      <c r="V113" s="244">
        <v>0</v>
      </c>
      <c r="W113" s="244">
        <v>0</v>
      </c>
      <c r="X113" s="244">
        <v>0</v>
      </c>
      <c r="Y113" s="244">
        <v>0</v>
      </c>
      <c r="Z113" s="244">
        <v>0</v>
      </c>
      <c r="AA113" s="244">
        <v>0</v>
      </c>
      <c r="AB113" s="18"/>
      <c r="AC113" s="52">
        <f>SUM(P113:AA113)</f>
        <v>0</v>
      </c>
    </row>
    <row r="114" spans="2:29" ht="15" customHeight="1" x14ac:dyDescent="0.3">
      <c r="B114" s="63"/>
      <c r="C114" s="449"/>
      <c r="D114" s="449"/>
      <c r="F114" s="7"/>
      <c r="H114" s="261"/>
      <c r="J114" s="7"/>
      <c r="K114" s="9"/>
      <c r="L114" s="20"/>
      <c r="M114" s="65"/>
      <c r="O114" s="63"/>
      <c r="P114" s="89"/>
      <c r="Q114" s="89"/>
      <c r="R114" s="89"/>
      <c r="S114" s="89"/>
      <c r="T114" s="89"/>
      <c r="U114" s="89"/>
      <c r="V114" s="89"/>
      <c r="W114" s="89"/>
      <c r="X114" s="89"/>
      <c r="Y114" s="89"/>
      <c r="Z114" s="89"/>
      <c r="AA114" s="89"/>
      <c r="AB114" s="18"/>
      <c r="AC114" s="52"/>
    </row>
    <row r="115" spans="2:29" ht="15" customHeight="1" x14ac:dyDescent="0.3">
      <c r="B115" s="63"/>
      <c r="C115" s="450" t="s">
        <v>554</v>
      </c>
      <c r="D115" s="450"/>
      <c r="K115" s="9">
        <f>Chemicals!AF70</f>
        <v>0</v>
      </c>
      <c r="L115" s="20">
        <f t="shared" si="2"/>
        <v>0</v>
      </c>
      <c r="M115" s="65"/>
      <c r="O115" s="63"/>
      <c r="P115" s="244">
        <v>0</v>
      </c>
      <c r="Q115" s="244">
        <v>0</v>
      </c>
      <c r="R115" s="244">
        <v>0</v>
      </c>
      <c r="S115" s="244">
        <v>0</v>
      </c>
      <c r="T115" s="244">
        <v>0</v>
      </c>
      <c r="U115" s="244">
        <v>0</v>
      </c>
      <c r="V115" s="244">
        <v>0</v>
      </c>
      <c r="W115" s="244">
        <v>0</v>
      </c>
      <c r="X115" s="244">
        <v>0</v>
      </c>
      <c r="Y115" s="244">
        <v>0</v>
      </c>
      <c r="Z115" s="244">
        <v>0</v>
      </c>
      <c r="AA115" s="244">
        <v>0</v>
      </c>
      <c r="AB115" s="18"/>
      <c r="AC115" s="52">
        <f>SUM(P115:AA115)</f>
        <v>0</v>
      </c>
    </row>
    <row r="116" spans="2:29" ht="15" customHeight="1" x14ac:dyDescent="0.3">
      <c r="B116" s="63"/>
      <c r="C116" s="259"/>
      <c r="D116" s="260" t="s">
        <v>423</v>
      </c>
      <c r="K116" s="253">
        <v>0</v>
      </c>
      <c r="L116" s="20">
        <f t="shared" si="2"/>
        <v>0</v>
      </c>
      <c r="M116" s="65"/>
      <c r="O116" s="63"/>
      <c r="P116" s="244">
        <v>0</v>
      </c>
      <c r="Q116" s="244">
        <v>0</v>
      </c>
      <c r="R116" s="244">
        <v>0</v>
      </c>
      <c r="S116" s="244">
        <v>0</v>
      </c>
      <c r="T116" s="244">
        <v>0</v>
      </c>
      <c r="U116" s="244">
        <v>0</v>
      </c>
      <c r="V116" s="244">
        <v>0</v>
      </c>
      <c r="W116" s="244">
        <v>0</v>
      </c>
      <c r="X116" s="244">
        <v>0</v>
      </c>
      <c r="Y116" s="244">
        <v>0</v>
      </c>
      <c r="Z116" s="244">
        <v>0</v>
      </c>
      <c r="AA116" s="244">
        <v>0</v>
      </c>
      <c r="AB116" s="18"/>
      <c r="AC116" s="52">
        <f>SUM(P116:AA116)</f>
        <v>0</v>
      </c>
    </row>
    <row r="117" spans="2:29" ht="5.0999999999999996" customHeight="1" thickBot="1" x14ac:dyDescent="0.35">
      <c r="B117" s="63"/>
      <c r="C117" s="10"/>
      <c r="D117" s="10"/>
      <c r="E117" s="10"/>
      <c r="F117" s="73"/>
      <c r="G117" s="10"/>
      <c r="H117" s="74"/>
      <c r="I117" s="10"/>
      <c r="J117" s="75"/>
      <c r="K117" s="76"/>
      <c r="L117" s="76"/>
      <c r="M117" s="65"/>
      <c r="O117" s="66"/>
      <c r="P117" s="6"/>
      <c r="Q117" s="6"/>
      <c r="R117" s="6"/>
      <c r="S117" s="6"/>
      <c r="T117" s="6"/>
      <c r="U117" s="6"/>
      <c r="V117" s="6"/>
      <c r="W117" s="6"/>
      <c r="X117" s="6"/>
      <c r="Y117" s="6"/>
      <c r="Z117" s="6"/>
      <c r="AA117" s="6"/>
      <c r="AB117" s="67"/>
    </row>
    <row r="118" spans="2:29" ht="15" customHeight="1" thickTop="1" thickBot="1" x14ac:dyDescent="0.35">
      <c r="B118" s="66"/>
      <c r="C118" s="6" t="s">
        <v>75</v>
      </c>
      <c r="D118" s="6"/>
      <c r="E118" s="6"/>
      <c r="F118" s="6"/>
      <c r="G118" s="6"/>
      <c r="H118" s="6"/>
      <c r="I118" s="6"/>
      <c r="J118" s="6"/>
      <c r="K118" s="72">
        <f>SUM(K106:K117)</f>
        <v>0</v>
      </c>
      <c r="L118" s="72">
        <f>SUM(L106:L117)</f>
        <v>0</v>
      </c>
      <c r="M118" s="67"/>
    </row>
    <row r="119" spans="2:29" ht="15" customHeight="1" x14ac:dyDescent="0.3">
      <c r="F119" s="82"/>
      <c r="P119" s="82"/>
    </row>
    <row r="120" spans="2:29" ht="15" customHeight="1" thickBot="1" x14ac:dyDescent="0.35">
      <c r="C120" s="2" t="s">
        <v>67</v>
      </c>
      <c r="D120" s="5"/>
    </row>
    <row r="121" spans="2:29" ht="15" customHeight="1" x14ac:dyDescent="0.3">
      <c r="B121" s="58"/>
      <c r="C121" s="59"/>
      <c r="D121" s="59"/>
      <c r="E121" s="59"/>
      <c r="F121" s="60" t="s">
        <v>59</v>
      </c>
      <c r="G121" s="59"/>
      <c r="H121" s="60"/>
      <c r="I121" s="59"/>
      <c r="J121" s="60" t="s">
        <v>62</v>
      </c>
      <c r="K121" s="60" t="s">
        <v>64</v>
      </c>
      <c r="L121" s="60" t="s">
        <v>430</v>
      </c>
      <c r="M121" s="62"/>
      <c r="O121" s="58"/>
      <c r="P121" s="431" t="s">
        <v>140</v>
      </c>
      <c r="Q121" s="431"/>
      <c r="R121" s="431"/>
      <c r="S121" s="431"/>
      <c r="T121" s="431"/>
      <c r="U121" s="431"/>
      <c r="V121" s="431"/>
      <c r="W121" s="431"/>
      <c r="X121" s="431"/>
      <c r="Y121" s="431"/>
      <c r="Z121" s="431"/>
      <c r="AA121" s="431"/>
      <c r="AB121" s="78"/>
    </row>
    <row r="122" spans="2:29" ht="15" customHeight="1" x14ac:dyDescent="0.3">
      <c r="B122" s="63"/>
      <c r="C122" s="11"/>
      <c r="D122" s="11"/>
      <c r="E122" s="11"/>
      <c r="F122" s="64" t="s">
        <v>60</v>
      </c>
      <c r="G122" s="11"/>
      <c r="H122" s="79" t="s">
        <v>61</v>
      </c>
      <c r="I122" s="11"/>
      <c r="J122" s="64" t="s">
        <v>63</v>
      </c>
      <c r="K122" s="64" t="s">
        <v>60</v>
      </c>
      <c r="L122" s="64" t="s">
        <v>431</v>
      </c>
      <c r="M122" s="65"/>
      <c r="O122" s="63"/>
      <c r="P122" s="79" t="s">
        <v>101</v>
      </c>
      <c r="Q122" s="79" t="s">
        <v>102</v>
      </c>
      <c r="R122" s="79" t="s">
        <v>103</v>
      </c>
      <c r="S122" s="79" t="s">
        <v>104</v>
      </c>
      <c r="T122" s="79" t="s">
        <v>105</v>
      </c>
      <c r="U122" s="79" t="s">
        <v>106</v>
      </c>
      <c r="V122" s="79" t="s">
        <v>107</v>
      </c>
      <c r="W122" s="79" t="s">
        <v>108</v>
      </c>
      <c r="X122" s="79" t="s">
        <v>109</v>
      </c>
      <c r="Y122" s="79" t="s">
        <v>110</v>
      </c>
      <c r="Z122" s="79" t="s">
        <v>111</v>
      </c>
      <c r="AA122" s="79" t="s">
        <v>112</v>
      </c>
      <c r="AB122" s="80"/>
    </row>
    <row r="123" spans="2:29" ht="5.0999999999999996" customHeight="1" x14ac:dyDescent="0.3">
      <c r="B123" s="63"/>
      <c r="F123" s="71"/>
      <c r="H123" s="70"/>
      <c r="J123" s="71"/>
      <c r="K123" s="71"/>
      <c r="M123" s="65"/>
      <c r="O123" s="63"/>
      <c r="AB123" s="80"/>
    </row>
    <row r="124" spans="2:29" ht="15" customHeight="1" x14ac:dyDescent="0.3">
      <c r="B124" s="63"/>
      <c r="C124" s="434" t="s">
        <v>90</v>
      </c>
      <c r="D124" s="434"/>
      <c r="F124" s="241">
        <v>0</v>
      </c>
      <c r="H124" s="258" t="s">
        <v>426</v>
      </c>
      <c r="J124" s="253">
        <v>0</v>
      </c>
      <c r="K124" s="9">
        <f>F124*J124</f>
        <v>0</v>
      </c>
      <c r="L124" s="20">
        <f>K124*$K$6</f>
        <v>0</v>
      </c>
      <c r="M124" s="65"/>
      <c r="O124" s="63"/>
      <c r="P124" s="244">
        <v>0</v>
      </c>
      <c r="Q124" s="244">
        <v>0</v>
      </c>
      <c r="R124" s="244">
        <v>0</v>
      </c>
      <c r="S124" s="244">
        <v>0</v>
      </c>
      <c r="T124" s="244">
        <v>0</v>
      </c>
      <c r="U124" s="244">
        <v>0</v>
      </c>
      <c r="V124" s="244">
        <v>0</v>
      </c>
      <c r="W124" s="244">
        <v>0</v>
      </c>
      <c r="X124" s="244">
        <v>0</v>
      </c>
      <c r="Y124" s="244">
        <v>0</v>
      </c>
      <c r="Z124" s="244">
        <v>0</v>
      </c>
      <c r="AA124" s="244">
        <v>0</v>
      </c>
      <c r="AB124" s="18"/>
      <c r="AC124" s="52">
        <f>SUM(P124:AA124)</f>
        <v>0</v>
      </c>
    </row>
    <row r="125" spans="2:29" ht="15" customHeight="1" x14ac:dyDescent="0.3">
      <c r="B125" s="63"/>
      <c r="C125" s="434" t="s">
        <v>90</v>
      </c>
      <c r="D125" s="434"/>
      <c r="F125" s="241">
        <v>0</v>
      </c>
      <c r="H125" s="258" t="s">
        <v>426</v>
      </c>
      <c r="J125" s="253">
        <v>0</v>
      </c>
      <c r="K125" s="9">
        <f>F125*J125</f>
        <v>0</v>
      </c>
      <c r="L125" s="20">
        <f>K125*$K$6</f>
        <v>0</v>
      </c>
      <c r="M125" s="65"/>
      <c r="O125" s="63"/>
      <c r="P125" s="244">
        <v>0</v>
      </c>
      <c r="Q125" s="244">
        <v>0</v>
      </c>
      <c r="R125" s="244">
        <v>0</v>
      </c>
      <c r="S125" s="244">
        <v>0</v>
      </c>
      <c r="T125" s="244">
        <v>0</v>
      </c>
      <c r="U125" s="244">
        <v>0</v>
      </c>
      <c r="V125" s="244">
        <v>0</v>
      </c>
      <c r="W125" s="244">
        <v>0</v>
      </c>
      <c r="X125" s="244">
        <v>0</v>
      </c>
      <c r="Y125" s="244">
        <v>0</v>
      </c>
      <c r="Z125" s="244">
        <v>0</v>
      </c>
      <c r="AA125" s="244">
        <v>0</v>
      </c>
      <c r="AB125" s="18"/>
      <c r="AC125" s="52">
        <f>SUM(P125:AA125)</f>
        <v>0</v>
      </c>
    </row>
    <row r="126" spans="2:29" ht="15" customHeight="1" x14ac:dyDescent="0.3">
      <c r="B126" s="63"/>
      <c r="C126" s="434" t="s">
        <v>90</v>
      </c>
      <c r="D126" s="434"/>
      <c r="F126" s="241">
        <v>0</v>
      </c>
      <c r="H126" s="258" t="s">
        <v>426</v>
      </c>
      <c r="J126" s="253">
        <v>0</v>
      </c>
      <c r="K126" s="9">
        <f>F126*J126</f>
        <v>0</v>
      </c>
      <c r="L126" s="20">
        <f>K126*$K$6</f>
        <v>0</v>
      </c>
      <c r="M126" s="65"/>
      <c r="O126" s="63"/>
      <c r="P126" s="244">
        <v>0</v>
      </c>
      <c r="Q126" s="244">
        <v>0</v>
      </c>
      <c r="R126" s="244">
        <v>0</v>
      </c>
      <c r="S126" s="244">
        <v>0</v>
      </c>
      <c r="T126" s="244">
        <v>0</v>
      </c>
      <c r="U126" s="244">
        <v>0</v>
      </c>
      <c r="V126" s="244">
        <v>0</v>
      </c>
      <c r="W126" s="244">
        <v>0</v>
      </c>
      <c r="X126" s="244">
        <v>0</v>
      </c>
      <c r="Y126" s="244">
        <v>0</v>
      </c>
      <c r="Z126" s="244">
        <v>0</v>
      </c>
      <c r="AA126" s="244">
        <v>0</v>
      </c>
      <c r="AB126" s="18"/>
      <c r="AC126" s="52">
        <f>SUM(P126:AA126)</f>
        <v>0</v>
      </c>
    </row>
    <row r="127" spans="2:29" ht="15" customHeight="1" x14ac:dyDescent="0.3">
      <c r="B127" s="63"/>
      <c r="C127" s="432" t="s">
        <v>41</v>
      </c>
      <c r="D127" s="432"/>
      <c r="F127" s="241">
        <v>0</v>
      </c>
      <c r="H127" s="258" t="s">
        <v>426</v>
      </c>
      <c r="J127" s="253">
        <v>0</v>
      </c>
      <c r="K127" s="9">
        <f>F127*J127</f>
        <v>0</v>
      </c>
      <c r="L127" s="20">
        <f>K127*$K$6</f>
        <v>0</v>
      </c>
      <c r="M127" s="65"/>
      <c r="O127" s="63"/>
      <c r="P127" s="244">
        <v>0</v>
      </c>
      <c r="Q127" s="244">
        <v>0</v>
      </c>
      <c r="R127" s="244">
        <v>0</v>
      </c>
      <c r="S127" s="244">
        <v>0</v>
      </c>
      <c r="T127" s="244">
        <v>0</v>
      </c>
      <c r="U127" s="244">
        <v>0</v>
      </c>
      <c r="V127" s="244">
        <v>0</v>
      </c>
      <c r="W127" s="244">
        <v>0</v>
      </c>
      <c r="X127" s="244">
        <v>0</v>
      </c>
      <c r="Y127" s="244">
        <v>0</v>
      </c>
      <c r="Z127" s="244">
        <v>0</v>
      </c>
      <c r="AA127" s="244">
        <v>0</v>
      </c>
      <c r="AB127" s="18"/>
      <c r="AC127" s="52">
        <f>SUM(P127:AA127)</f>
        <v>0</v>
      </c>
    </row>
    <row r="128" spans="2:29" ht="15" customHeight="1" x14ac:dyDescent="0.3">
      <c r="B128" s="63"/>
      <c r="C128" s="57" t="s">
        <v>207</v>
      </c>
      <c r="D128" s="57"/>
      <c r="F128" s="241">
        <v>0</v>
      </c>
      <c r="H128" s="7" t="s">
        <v>208</v>
      </c>
      <c r="J128" s="253">
        <v>0</v>
      </c>
      <c r="K128" s="9">
        <f>F128*J128</f>
        <v>0</v>
      </c>
      <c r="L128" s="20">
        <f>K128*$K$6</f>
        <v>0</v>
      </c>
      <c r="M128" s="65"/>
      <c r="O128" s="63"/>
      <c r="P128" s="244">
        <v>0</v>
      </c>
      <c r="Q128" s="244">
        <v>0</v>
      </c>
      <c r="R128" s="244">
        <v>0</v>
      </c>
      <c r="S128" s="244">
        <v>0</v>
      </c>
      <c r="T128" s="244">
        <v>0</v>
      </c>
      <c r="U128" s="244">
        <v>0</v>
      </c>
      <c r="V128" s="244">
        <v>0</v>
      </c>
      <c r="W128" s="244">
        <v>0</v>
      </c>
      <c r="X128" s="244">
        <v>0</v>
      </c>
      <c r="Y128" s="244">
        <v>0</v>
      </c>
      <c r="Z128" s="244">
        <v>0</v>
      </c>
      <c r="AA128" s="244">
        <v>0</v>
      </c>
      <c r="AB128" s="18"/>
      <c r="AC128" s="52">
        <f>SUM(P128:AA128)</f>
        <v>0</v>
      </c>
    </row>
    <row r="129" spans="2:34" ht="5.0999999999999996" customHeight="1" thickBot="1" x14ac:dyDescent="0.35">
      <c r="B129" s="63"/>
      <c r="C129" s="77"/>
      <c r="D129" s="77"/>
      <c r="E129" s="10"/>
      <c r="F129" s="73"/>
      <c r="G129" s="10"/>
      <c r="H129" s="74"/>
      <c r="I129" s="10"/>
      <c r="J129" s="75"/>
      <c r="K129" s="76"/>
      <c r="L129" s="76"/>
      <c r="M129" s="65"/>
      <c r="O129" s="66"/>
      <c r="P129" s="6"/>
      <c r="Q129" s="6"/>
      <c r="R129" s="6"/>
      <c r="S129" s="6"/>
      <c r="T129" s="6"/>
      <c r="U129" s="6"/>
      <c r="V129" s="6"/>
      <c r="W129" s="6"/>
      <c r="X129" s="6"/>
      <c r="Y129" s="6"/>
      <c r="Z129" s="6"/>
      <c r="AA129" s="6"/>
      <c r="AB129" s="67"/>
    </row>
    <row r="130" spans="2:34" ht="15" customHeight="1" thickTop="1" thickBot="1" x14ac:dyDescent="0.35">
      <c r="B130" s="66"/>
      <c r="C130" s="6" t="s">
        <v>75</v>
      </c>
      <c r="D130" s="6"/>
      <c r="E130" s="6"/>
      <c r="F130" s="6"/>
      <c r="G130" s="6"/>
      <c r="H130" s="6"/>
      <c r="I130" s="6"/>
      <c r="J130" s="6"/>
      <c r="K130" s="72">
        <f>SUM(K124:K129)</f>
        <v>0</v>
      </c>
      <c r="L130" s="129">
        <f>SUM(L124:L129)</f>
        <v>0</v>
      </c>
      <c r="M130" s="67"/>
    </row>
    <row r="131" spans="2:34" ht="15" customHeight="1" x14ac:dyDescent="0.3">
      <c r="AC131" s="4"/>
    </row>
    <row r="132" spans="2:34" ht="15" customHeight="1" thickBot="1" x14ac:dyDescent="0.35">
      <c r="C132" s="2" t="s">
        <v>330</v>
      </c>
      <c r="D132" s="2"/>
      <c r="AC132" s="4"/>
      <c r="AH132" s="51"/>
    </row>
    <row r="133" spans="2:34" ht="15" customHeight="1" x14ac:dyDescent="0.3">
      <c r="B133" s="58"/>
      <c r="C133" s="3"/>
      <c r="D133" s="3"/>
      <c r="E133" s="59"/>
      <c r="F133" s="59"/>
      <c r="G133" s="59"/>
      <c r="H133" s="59"/>
      <c r="I133" s="59"/>
      <c r="J133" s="59"/>
      <c r="K133" s="60" t="s">
        <v>64</v>
      </c>
      <c r="L133" s="60" t="s">
        <v>430</v>
      </c>
      <c r="M133" s="62"/>
      <c r="O133" s="58"/>
      <c r="P133" s="431" t="s">
        <v>140</v>
      </c>
      <c r="Q133" s="431"/>
      <c r="R133" s="431"/>
      <c r="S133" s="431"/>
      <c r="T133" s="431"/>
      <c r="U133" s="431"/>
      <c r="V133" s="431"/>
      <c r="W133" s="431"/>
      <c r="X133" s="431"/>
      <c r="Y133" s="431"/>
      <c r="Z133" s="431"/>
      <c r="AA133" s="431"/>
      <c r="AB133" s="78"/>
    </row>
    <row r="134" spans="2:34" ht="15" customHeight="1" x14ac:dyDescent="0.3">
      <c r="B134" s="63"/>
      <c r="C134" s="11"/>
      <c r="D134" s="11"/>
      <c r="E134" s="11"/>
      <c r="F134" s="11"/>
      <c r="G134" s="11"/>
      <c r="H134" s="11"/>
      <c r="I134" s="11"/>
      <c r="J134" s="11"/>
      <c r="K134" s="64" t="s">
        <v>60</v>
      </c>
      <c r="L134" s="64" t="s">
        <v>431</v>
      </c>
      <c r="M134" s="65"/>
      <c r="O134" s="63"/>
      <c r="P134" s="79" t="s">
        <v>101</v>
      </c>
      <c r="Q134" s="79" t="s">
        <v>102</v>
      </c>
      <c r="R134" s="79" t="s">
        <v>103</v>
      </c>
      <c r="S134" s="79" t="s">
        <v>104</v>
      </c>
      <c r="T134" s="79" t="s">
        <v>105</v>
      </c>
      <c r="U134" s="79" t="s">
        <v>106</v>
      </c>
      <c r="V134" s="79" t="s">
        <v>107</v>
      </c>
      <c r="W134" s="79" t="s">
        <v>108</v>
      </c>
      <c r="X134" s="79" t="s">
        <v>109</v>
      </c>
      <c r="Y134" s="79" t="s">
        <v>110</v>
      </c>
      <c r="Z134" s="79" t="s">
        <v>111</v>
      </c>
      <c r="AA134" s="79" t="s">
        <v>112</v>
      </c>
      <c r="AB134" s="80"/>
    </row>
    <row r="135" spans="2:34" ht="5.0999999999999996" customHeight="1" x14ac:dyDescent="0.3">
      <c r="B135" s="63"/>
      <c r="K135" s="71"/>
      <c r="M135" s="65"/>
      <c r="O135" s="63"/>
      <c r="AB135" s="80"/>
    </row>
    <row r="136" spans="2:34" ht="15" customHeight="1" x14ac:dyDescent="0.3">
      <c r="B136" s="63"/>
      <c r="C136" s="434" t="s">
        <v>332</v>
      </c>
      <c r="D136" s="434"/>
      <c r="K136" s="9">
        <f>IF(L37&gt;0,L136/$K$6,0)</f>
        <v>0</v>
      </c>
      <c r="L136" s="243">
        <v>0</v>
      </c>
      <c r="M136" s="65"/>
      <c r="O136" s="63"/>
      <c r="P136" s="244">
        <v>0</v>
      </c>
      <c r="Q136" s="244">
        <v>0</v>
      </c>
      <c r="R136" s="244">
        <v>0</v>
      </c>
      <c r="S136" s="244">
        <v>0</v>
      </c>
      <c r="T136" s="244">
        <v>0</v>
      </c>
      <c r="U136" s="244">
        <v>0</v>
      </c>
      <c r="V136" s="244">
        <v>0</v>
      </c>
      <c r="W136" s="244">
        <v>0</v>
      </c>
      <c r="X136" s="244">
        <v>0</v>
      </c>
      <c r="Y136" s="244">
        <v>0</v>
      </c>
      <c r="Z136" s="244">
        <v>0</v>
      </c>
      <c r="AA136" s="244">
        <v>0</v>
      </c>
      <c r="AB136" s="18"/>
      <c r="AC136" s="52">
        <f>SUM(P136:AA136)</f>
        <v>0</v>
      </c>
    </row>
    <row r="137" spans="2:34" ht="15" customHeight="1" x14ac:dyDescent="0.3">
      <c r="B137" s="63"/>
      <c r="C137" s="434" t="s">
        <v>332</v>
      </c>
      <c r="D137" s="434"/>
      <c r="K137" s="9">
        <f>IF(L38&gt;0,L137/$K$6,0)</f>
        <v>0</v>
      </c>
      <c r="L137" s="243">
        <v>0</v>
      </c>
      <c r="M137" s="65"/>
      <c r="O137" s="63"/>
      <c r="P137" s="244">
        <v>0</v>
      </c>
      <c r="Q137" s="244">
        <v>0</v>
      </c>
      <c r="R137" s="244">
        <v>0</v>
      </c>
      <c r="S137" s="244">
        <v>0</v>
      </c>
      <c r="T137" s="244">
        <v>0</v>
      </c>
      <c r="U137" s="244">
        <v>0</v>
      </c>
      <c r="V137" s="244">
        <v>0</v>
      </c>
      <c r="W137" s="244">
        <v>0</v>
      </c>
      <c r="X137" s="244">
        <v>0</v>
      </c>
      <c r="Y137" s="244">
        <v>0</v>
      </c>
      <c r="Z137" s="244">
        <v>0</v>
      </c>
      <c r="AA137" s="244">
        <v>0</v>
      </c>
      <c r="AB137" s="18"/>
      <c r="AC137" s="52">
        <f>SUM(P137:AA137)</f>
        <v>0</v>
      </c>
    </row>
    <row r="138" spans="2:34" ht="15" customHeight="1" x14ac:dyDescent="0.3">
      <c r="B138" s="63"/>
      <c r="C138" s="4" t="s">
        <v>170</v>
      </c>
      <c r="K138" s="9">
        <f>IF(L39&gt;0,L138/$K$6,0)</f>
        <v>0</v>
      </c>
      <c r="L138" s="243">
        <v>0</v>
      </c>
      <c r="M138" s="65"/>
      <c r="O138" s="63"/>
      <c r="P138" s="244">
        <v>0</v>
      </c>
      <c r="Q138" s="244">
        <v>0</v>
      </c>
      <c r="R138" s="244">
        <v>0</v>
      </c>
      <c r="S138" s="244">
        <v>0</v>
      </c>
      <c r="T138" s="244">
        <v>0</v>
      </c>
      <c r="U138" s="244">
        <v>0</v>
      </c>
      <c r="V138" s="244">
        <v>0</v>
      </c>
      <c r="W138" s="244">
        <v>0</v>
      </c>
      <c r="X138" s="244">
        <v>0</v>
      </c>
      <c r="Y138" s="244">
        <v>0</v>
      </c>
      <c r="Z138" s="244">
        <v>0</v>
      </c>
      <c r="AA138" s="244">
        <v>0</v>
      </c>
      <c r="AB138" s="18"/>
      <c r="AC138" s="52">
        <f>SUM(P138:AA138)</f>
        <v>0</v>
      </c>
    </row>
    <row r="139" spans="2:34" ht="5.0999999999999996" customHeight="1" thickBot="1" x14ac:dyDescent="0.35">
      <c r="B139" s="63"/>
      <c r="C139" s="77"/>
      <c r="D139" s="77"/>
      <c r="E139" s="10"/>
      <c r="F139" s="73"/>
      <c r="G139" s="10"/>
      <c r="H139" s="74"/>
      <c r="I139" s="10"/>
      <c r="J139" s="75"/>
      <c r="K139" s="76"/>
      <c r="L139" s="76"/>
      <c r="M139" s="65"/>
      <c r="O139" s="66"/>
      <c r="P139" s="6"/>
      <c r="Q139" s="6"/>
      <c r="R139" s="6"/>
      <c r="S139" s="6"/>
      <c r="T139" s="6"/>
      <c r="U139" s="6"/>
      <c r="V139" s="6"/>
      <c r="W139" s="6"/>
      <c r="X139" s="6"/>
      <c r="Y139" s="6"/>
      <c r="Z139" s="6"/>
      <c r="AA139" s="6"/>
      <c r="AB139" s="67"/>
      <c r="AC139" s="4"/>
    </row>
    <row r="140" spans="2:34" ht="15" customHeight="1" thickTop="1" thickBot="1" x14ac:dyDescent="0.35">
      <c r="B140" s="66"/>
      <c r="C140" s="6" t="s">
        <v>75</v>
      </c>
      <c r="D140" s="6"/>
      <c r="E140" s="6"/>
      <c r="F140" s="6"/>
      <c r="G140" s="6"/>
      <c r="H140" s="6"/>
      <c r="I140" s="6"/>
      <c r="J140" s="6"/>
      <c r="K140" s="72">
        <f>SUM(K136:K139)</f>
        <v>0</v>
      </c>
      <c r="L140" s="129">
        <f>SUM(L136:L139)</f>
        <v>0</v>
      </c>
      <c r="M140" s="67"/>
      <c r="AC140" s="4"/>
    </row>
    <row r="142" spans="2:34" ht="15" customHeight="1" thickBot="1" x14ac:dyDescent="0.35">
      <c r="C142" s="2" t="s">
        <v>3</v>
      </c>
      <c r="D142" s="5"/>
    </row>
    <row r="143" spans="2:34" ht="15" customHeight="1" x14ac:dyDescent="0.3">
      <c r="B143" s="58"/>
      <c r="C143" s="59"/>
      <c r="D143" s="59"/>
      <c r="E143" s="59"/>
      <c r="F143" s="60" t="s">
        <v>59</v>
      </c>
      <c r="G143" s="59"/>
      <c r="H143" s="60"/>
      <c r="I143" s="59"/>
      <c r="J143" s="60" t="s">
        <v>62</v>
      </c>
      <c r="K143" s="60" t="s">
        <v>64</v>
      </c>
      <c r="L143" s="60" t="s">
        <v>430</v>
      </c>
      <c r="M143" s="62"/>
      <c r="O143" s="58"/>
      <c r="P143" s="431" t="s">
        <v>140</v>
      </c>
      <c r="Q143" s="431"/>
      <c r="R143" s="431"/>
      <c r="S143" s="431"/>
      <c r="T143" s="431"/>
      <c r="U143" s="431"/>
      <c r="V143" s="431"/>
      <c r="W143" s="431"/>
      <c r="X143" s="431"/>
      <c r="Y143" s="431"/>
      <c r="Z143" s="431"/>
      <c r="AA143" s="431"/>
      <c r="AB143" s="78"/>
    </row>
    <row r="144" spans="2:34" ht="15" customHeight="1" x14ac:dyDescent="0.3">
      <c r="B144" s="63"/>
      <c r="C144" s="11"/>
      <c r="D144" s="11"/>
      <c r="E144" s="11"/>
      <c r="F144" s="64" t="s">
        <v>60</v>
      </c>
      <c r="G144" s="11"/>
      <c r="H144" s="79" t="s">
        <v>61</v>
      </c>
      <c r="I144" s="11"/>
      <c r="J144" s="64" t="s">
        <v>63</v>
      </c>
      <c r="K144" s="64" t="s">
        <v>60</v>
      </c>
      <c r="L144" s="64" t="s">
        <v>431</v>
      </c>
      <c r="M144" s="65"/>
      <c r="O144" s="63"/>
      <c r="P144" s="79" t="s">
        <v>101</v>
      </c>
      <c r="Q144" s="79" t="s">
        <v>102</v>
      </c>
      <c r="R144" s="79" t="s">
        <v>103</v>
      </c>
      <c r="S144" s="79" t="s">
        <v>104</v>
      </c>
      <c r="T144" s="79" t="s">
        <v>105</v>
      </c>
      <c r="U144" s="79" t="s">
        <v>106</v>
      </c>
      <c r="V144" s="79" t="s">
        <v>107</v>
      </c>
      <c r="W144" s="79" t="s">
        <v>108</v>
      </c>
      <c r="X144" s="79" t="s">
        <v>109</v>
      </c>
      <c r="Y144" s="79" t="s">
        <v>110</v>
      </c>
      <c r="Z144" s="79" t="s">
        <v>111</v>
      </c>
      <c r="AA144" s="79" t="s">
        <v>112</v>
      </c>
      <c r="AB144" s="80"/>
    </row>
    <row r="145" spans="2:29" ht="5.0999999999999996" customHeight="1" x14ac:dyDescent="0.3">
      <c r="B145" s="63"/>
      <c r="F145" s="71"/>
      <c r="H145" s="70"/>
      <c r="J145" s="71"/>
      <c r="K145" s="71"/>
      <c r="M145" s="65"/>
      <c r="O145" s="63"/>
      <c r="AB145" s="80"/>
    </row>
    <row r="146" spans="2:29" ht="15" customHeight="1" x14ac:dyDescent="0.3">
      <c r="B146" s="63"/>
      <c r="C146" s="432" t="s">
        <v>433</v>
      </c>
      <c r="D146" s="432"/>
      <c r="F146" s="71"/>
      <c r="H146" s="70"/>
      <c r="J146" s="71"/>
      <c r="K146" s="253">
        <v>0</v>
      </c>
      <c r="L146" s="20">
        <f>K146*$K$6</f>
        <v>0</v>
      </c>
      <c r="M146" s="65"/>
      <c r="O146" s="63"/>
      <c r="P146" s="244">
        <v>0</v>
      </c>
      <c r="Q146" s="244">
        <v>0</v>
      </c>
      <c r="R146" s="244">
        <v>0</v>
      </c>
      <c r="S146" s="244">
        <v>0</v>
      </c>
      <c r="T146" s="244">
        <v>0</v>
      </c>
      <c r="U146" s="244">
        <v>0</v>
      </c>
      <c r="V146" s="244">
        <v>0</v>
      </c>
      <c r="W146" s="244">
        <v>0</v>
      </c>
      <c r="X146" s="244">
        <v>0</v>
      </c>
      <c r="Y146" s="244">
        <v>0</v>
      </c>
      <c r="Z146" s="244">
        <v>0</v>
      </c>
      <c r="AA146" s="244">
        <v>0</v>
      </c>
      <c r="AB146" s="18"/>
      <c r="AC146" s="52">
        <f>SUM(P146:AA146)</f>
        <v>0</v>
      </c>
    </row>
    <row r="147" spans="2:29" ht="15" customHeight="1" x14ac:dyDescent="0.3">
      <c r="B147" s="63"/>
      <c r="C147" s="432" t="s">
        <v>425</v>
      </c>
      <c r="D147" s="432"/>
      <c r="F147" s="241">
        <v>0</v>
      </c>
      <c r="H147" s="7" t="s">
        <v>74</v>
      </c>
      <c r="J147" s="253">
        <v>0</v>
      </c>
      <c r="K147" s="9">
        <f>F147*J147</f>
        <v>0</v>
      </c>
      <c r="L147" s="20">
        <f>K147*$K$6</f>
        <v>0</v>
      </c>
      <c r="M147" s="65"/>
      <c r="O147" s="63"/>
      <c r="P147" s="244">
        <v>0</v>
      </c>
      <c r="Q147" s="244">
        <v>0</v>
      </c>
      <c r="R147" s="244">
        <v>0</v>
      </c>
      <c r="S147" s="244">
        <v>0</v>
      </c>
      <c r="T147" s="244">
        <v>0</v>
      </c>
      <c r="U147" s="244">
        <v>0</v>
      </c>
      <c r="V147" s="244">
        <v>0</v>
      </c>
      <c r="W147" s="244">
        <v>0</v>
      </c>
      <c r="X147" s="244">
        <v>0</v>
      </c>
      <c r="Y147" s="244">
        <v>0</v>
      </c>
      <c r="Z147" s="244">
        <v>0</v>
      </c>
      <c r="AA147" s="244">
        <v>0</v>
      </c>
      <c r="AB147" s="18"/>
      <c r="AC147" s="52">
        <f>SUM(P147:AA147)</f>
        <v>0</v>
      </c>
    </row>
    <row r="148" spans="2:29" ht="15" customHeight="1" x14ac:dyDescent="0.3">
      <c r="B148" s="63"/>
      <c r="C148" s="432" t="s">
        <v>462</v>
      </c>
      <c r="D148" s="432"/>
      <c r="F148" s="455"/>
      <c r="G148" s="455"/>
      <c r="H148" s="455"/>
      <c r="K148" s="9">
        <f>IF(L49&gt;0,L148/$K$6,0)</f>
        <v>0</v>
      </c>
      <c r="L148" s="253">
        <v>0</v>
      </c>
      <c r="M148" s="65"/>
      <c r="O148" s="63"/>
      <c r="P148" s="244">
        <v>0</v>
      </c>
      <c r="Q148" s="244">
        <v>0</v>
      </c>
      <c r="R148" s="244">
        <v>0</v>
      </c>
      <c r="S148" s="244">
        <v>0</v>
      </c>
      <c r="T148" s="244">
        <v>0</v>
      </c>
      <c r="U148" s="244">
        <v>0</v>
      </c>
      <c r="V148" s="244">
        <v>0</v>
      </c>
      <c r="W148" s="244">
        <v>0</v>
      </c>
      <c r="X148" s="244">
        <v>0</v>
      </c>
      <c r="Y148" s="244">
        <v>0</v>
      </c>
      <c r="Z148" s="244">
        <v>0</v>
      </c>
      <c r="AA148" s="244">
        <v>0</v>
      </c>
      <c r="AB148" s="18"/>
      <c r="AC148" s="52">
        <f>SUM(P148:AA148)</f>
        <v>0</v>
      </c>
    </row>
    <row r="149" spans="2:29" ht="15" customHeight="1" x14ac:dyDescent="0.3">
      <c r="B149" s="63"/>
      <c r="C149" s="432" t="s">
        <v>428</v>
      </c>
      <c r="D149" s="432"/>
      <c r="F149" s="455"/>
      <c r="G149" s="455"/>
      <c r="H149" s="455"/>
      <c r="K149" s="9">
        <f>IF(L50&gt;0,L149/$K$6,0)</f>
        <v>0</v>
      </c>
      <c r="L149" s="253">
        <v>0</v>
      </c>
      <c r="M149" s="65"/>
      <c r="O149" s="63"/>
      <c r="P149" s="244">
        <v>0</v>
      </c>
      <c r="Q149" s="244">
        <v>0</v>
      </c>
      <c r="R149" s="244">
        <v>0</v>
      </c>
      <c r="S149" s="244">
        <v>0</v>
      </c>
      <c r="T149" s="244">
        <v>0</v>
      </c>
      <c r="U149" s="244">
        <v>0</v>
      </c>
      <c r="V149" s="244">
        <v>0</v>
      </c>
      <c r="W149" s="244">
        <v>0</v>
      </c>
      <c r="X149" s="244">
        <v>0</v>
      </c>
      <c r="Y149" s="244">
        <v>0</v>
      </c>
      <c r="Z149" s="244">
        <v>0</v>
      </c>
      <c r="AA149" s="244">
        <v>0</v>
      </c>
      <c r="AB149" s="18"/>
      <c r="AC149" s="52">
        <f>SUM(P149:AA149)</f>
        <v>0</v>
      </c>
    </row>
    <row r="150" spans="2:29" ht="15" customHeight="1" x14ac:dyDescent="0.3">
      <c r="B150" s="63"/>
      <c r="C150" s="417" t="s">
        <v>3</v>
      </c>
      <c r="D150" s="419"/>
      <c r="F150" s="241">
        <v>0</v>
      </c>
      <c r="H150" s="7" t="s">
        <v>74</v>
      </c>
      <c r="J150" s="253">
        <v>0</v>
      </c>
      <c r="K150" s="9">
        <f>F150*J150</f>
        <v>0</v>
      </c>
      <c r="L150" s="20">
        <f>K150*$K$6</f>
        <v>0</v>
      </c>
      <c r="M150" s="65"/>
      <c r="O150" s="63"/>
      <c r="P150" s="244">
        <v>0</v>
      </c>
      <c r="Q150" s="244">
        <v>0</v>
      </c>
      <c r="R150" s="244">
        <v>0</v>
      </c>
      <c r="S150" s="244">
        <v>0</v>
      </c>
      <c r="T150" s="244">
        <v>0</v>
      </c>
      <c r="U150" s="244">
        <v>0</v>
      </c>
      <c r="V150" s="244">
        <v>0</v>
      </c>
      <c r="W150" s="244">
        <v>0</v>
      </c>
      <c r="X150" s="244">
        <v>0</v>
      </c>
      <c r="Y150" s="244">
        <v>0</v>
      </c>
      <c r="Z150" s="244">
        <v>0</v>
      </c>
      <c r="AA150" s="244">
        <v>0</v>
      </c>
      <c r="AB150" s="18"/>
      <c r="AC150" s="52">
        <f>SUM(P150:AA150)</f>
        <v>0</v>
      </c>
    </row>
    <row r="151" spans="2:29" ht="5.0999999999999996" customHeight="1" thickBot="1" x14ac:dyDescent="0.35">
      <c r="B151" s="63"/>
      <c r="C151" s="77"/>
      <c r="D151" s="77"/>
      <c r="E151" s="10"/>
      <c r="F151" s="73"/>
      <c r="G151" s="10"/>
      <c r="H151" s="74"/>
      <c r="I151" s="10"/>
      <c r="J151" s="75"/>
      <c r="K151" s="76"/>
      <c r="L151" s="76"/>
      <c r="M151" s="65"/>
      <c r="O151" s="66"/>
      <c r="P151" s="6"/>
      <c r="Q151" s="6"/>
      <c r="R151" s="6"/>
      <c r="S151" s="6"/>
      <c r="T151" s="6"/>
      <c r="U151" s="6"/>
      <c r="V151" s="6"/>
      <c r="W151" s="6"/>
      <c r="X151" s="6"/>
      <c r="Y151" s="6"/>
      <c r="Z151" s="6"/>
      <c r="AA151" s="6"/>
      <c r="AB151" s="67"/>
    </row>
    <row r="152" spans="2:29" ht="15" customHeight="1" thickTop="1" thickBot="1" x14ac:dyDescent="0.35">
      <c r="B152" s="66"/>
      <c r="C152" s="6" t="s">
        <v>75</v>
      </c>
      <c r="D152" s="6"/>
      <c r="E152" s="6"/>
      <c r="F152" s="6"/>
      <c r="G152" s="6"/>
      <c r="H152" s="6"/>
      <c r="I152" s="6"/>
      <c r="J152" s="6"/>
      <c r="K152" s="72">
        <f>SUM(K147:K151)</f>
        <v>0</v>
      </c>
      <c r="L152" s="129">
        <f>SUM(L147:L151)</f>
        <v>0</v>
      </c>
      <c r="M152" s="67"/>
    </row>
  </sheetData>
  <sheetProtection algorithmName="SHA-512" hashValue="hvM1cfIujGi10kRDorChOUhyxF5NInWQNI3Lr8qyR5HJmv1YCskCOACqwde5u3S71eTIDYyzYGjL7X46VScz/g==" saltValue="jTvT/2//eQWe7faO91dsYQ==" spinCount="100000" sheet="1" objects="1" scenarios="1"/>
  <mergeCells count="59">
    <mergeCell ref="C126:D126"/>
    <mergeCell ref="P121:AA121"/>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15:D115"/>
    <mergeCell ref="P63:AA63"/>
    <mergeCell ref="C64:D64"/>
    <mergeCell ref="C66:F66"/>
    <mergeCell ref="J66:K66"/>
    <mergeCell ref="P103:AA103"/>
    <mergeCell ref="J68:K68"/>
    <mergeCell ref="C80:D80"/>
    <mergeCell ref="P84:AA84"/>
    <mergeCell ref="C87:D87"/>
    <mergeCell ref="C106:D106"/>
    <mergeCell ref="C108:D108"/>
    <mergeCell ref="C109:D109"/>
    <mergeCell ref="C111:D111"/>
    <mergeCell ref="C112:D112"/>
    <mergeCell ref="C114:D114"/>
    <mergeCell ref="C97:D97"/>
    <mergeCell ref="P51:AA51"/>
    <mergeCell ref="C54:D54"/>
    <mergeCell ref="C55:D55"/>
    <mergeCell ref="C57:D57"/>
    <mergeCell ref="C58:D58"/>
    <mergeCell ref="C56:D56"/>
    <mergeCell ref="C88:D88"/>
    <mergeCell ref="C90:D90"/>
    <mergeCell ref="C91:D91"/>
    <mergeCell ref="C93:D93"/>
    <mergeCell ref="C94:D94"/>
    <mergeCell ref="C96:D96"/>
    <mergeCell ref="C45:D45"/>
    <mergeCell ref="P40:AA40"/>
    <mergeCell ref="C2:F2"/>
    <mergeCell ref="X3:AB8"/>
    <mergeCell ref="H4:K4"/>
    <mergeCell ref="P10:AA10"/>
    <mergeCell ref="D23:E23"/>
    <mergeCell ref="P28:AA28"/>
    <mergeCell ref="C31:D31"/>
    <mergeCell ref="C32:D32"/>
    <mergeCell ref="C33:D33"/>
    <mergeCell ref="C34:D34"/>
    <mergeCell ref="C35:D35"/>
    <mergeCell ref="C43:D43"/>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1CDA7E8B-E5B4-46C3-B19B-4C84430CD9FC}">
          <x14:formula1>
            <xm:f>Data!$B$2:$B$21</xm:f>
          </x14:formula1>
          <xm:sqref>D14</xm:sqref>
        </x14:dataValidation>
        <x14:dataValidation type="list" allowBlank="1" showInputMessage="1" showErrorMessage="1" xr:uid="{56A84DA3-F6ED-4F1A-9142-583E88D69A6A}">
          <x14:formula1>
            <xm:f>Data!$L$20:$L$29</xm:f>
          </x14:formula1>
          <xm:sqref>H14 H21:H22 H124:H127</xm:sqref>
        </x14:dataValidation>
        <x14:dataValidation type="list" allowBlank="1" showInputMessage="1" showErrorMessage="1" xr:uid="{97BFE72F-D2D2-4EE2-BCC8-0B4277B1E1D8}">
          <x14:formula1>
            <xm:f>Data!$F$2:$F$16</xm:f>
          </x14:formula1>
          <xm:sqref>C31:D35 C54:D58</xm:sqref>
        </x14:dataValidation>
        <x14:dataValidation type="list" allowBlank="1" showInputMessage="1" showErrorMessage="1" xr:uid="{D883434E-15A5-4573-8062-222103B809A1}">
          <x14:formula1>
            <xm:f>Data!$F$28:$F$33</xm:f>
          </x14:formula1>
          <xm:sqref>C43:D43 C45:D45</xm:sqref>
        </x14:dataValidation>
        <x14:dataValidation type="list" allowBlank="1" showInputMessage="1" showErrorMessage="1" xr:uid="{242A691F-A079-4BE4-A80F-954687025822}">
          <x14:formula1>
            <xm:f>Data!$F$37:$F$44</xm:f>
          </x14:formula1>
          <xm:sqref>H43 H45</xm:sqref>
        </x14:dataValidation>
        <x14:dataValidation type="list" allowBlank="1" showInputMessage="1" showErrorMessage="1" xr:uid="{902972FB-26A8-4EF9-B536-A0BB37FEAAA9}">
          <x14:formula1>
            <xm:f>Data!$F$20:$F$24</xm:f>
          </x14:formula1>
          <xm:sqref>D44 D46</xm:sqref>
        </x14:dataValidation>
        <x14:dataValidation type="list" allowBlank="1" showInputMessage="1" showErrorMessage="1" xr:uid="{89D7A6A4-7B81-4CE0-8ED7-D81798782A0B}">
          <x14:formula1>
            <xm:f>Data!$D$2:$D$6</xm:f>
          </x14:formula1>
          <xm:sqref>J66:K66</xm:sqref>
        </x14:dataValidation>
        <x14:dataValidation type="list" allowBlank="1" showInputMessage="1" showErrorMessage="1" xr:uid="{3B07CC20-C5B6-41BE-90D9-17263343B1D8}">
          <x14:formula1>
            <xm:f>Data!$D$12:$D$17</xm:f>
          </x14:formula1>
          <xm:sqref>J68:K68</xm:sqref>
        </x14:dataValidation>
        <x14:dataValidation type="list" allowBlank="1" showInputMessage="1" showErrorMessage="1" xr:uid="{96EDADFD-7B50-4643-A9F7-031903A25D7E}">
          <x14:formula1>
            <xm:f>Data!$H$2:$H$12</xm:f>
          </x14:formula1>
          <xm:sqref>C88:D88 C91:D91 C94:D94 C97:D97</xm:sqref>
        </x14:dataValidation>
        <x14:dataValidation type="list" allowBlank="1" showInputMessage="1" showErrorMessage="1" xr:uid="{3F91ECC2-255A-4E80-8D6B-9CBC37F313C9}">
          <x14:formula1>
            <xm:f>Data!$H$20:$H$25</xm:f>
          </x14:formula1>
          <xm:sqref>D89 D92 D95 D98</xm:sqref>
        </x14:dataValidation>
        <x14:dataValidation type="list" allowBlank="1" showInputMessage="1" showErrorMessage="1" xr:uid="{5AF783C5-0438-479D-BE1F-0E91355B260C}">
          <x14:formula1>
            <xm:f>Data!$H$28:$H$34</xm:f>
          </x14:formula1>
          <xm:sqref>H88 H91 H94 H97</xm:sqref>
        </x14:dataValidation>
        <x14:dataValidation type="list" allowBlank="1" showInputMessage="1" showErrorMessage="1" xr:uid="{448F1634-E539-40CC-B25F-1B0CA92640FC}">
          <x14:formula1>
            <xm:f>Data!$J$20:$J$24</xm:f>
          </x14:formula1>
          <xm:sqref>D107 D110 D113 D116</xm:sqref>
        </x14:dataValidation>
        <x14:dataValidation type="list" allowBlank="1" showInputMessage="1" showErrorMessage="1" xr:uid="{7A0E6597-1FF4-49A3-9173-4FAD60335FEC}">
          <x14:formula1>
            <xm:f>Data!$L$2:$L$17</xm:f>
          </x14:formula1>
          <xm:sqref>C124:D126</xm:sqref>
        </x14:dataValidation>
        <x14:dataValidation type="list" allowBlank="1" showInputMessage="1" showErrorMessage="1" xr:uid="{CDBDC1B8-DE60-4BCD-954E-18268907CC5D}">
          <x14:formula1>
            <xm:f>Data!$P$31:$P$46</xm:f>
          </x14:formula1>
          <xm:sqref>C136:D137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11</vt:i4>
      </vt:variant>
    </vt:vector>
  </HeadingPairs>
  <TitlesOfParts>
    <vt:vector size="29" baseType="lpstr">
      <vt:lpstr>Welcome</vt:lpstr>
      <vt:lpstr>Basic Information</vt:lpstr>
      <vt:lpstr>Overhead</vt:lpstr>
      <vt:lpstr>Chemicals</vt:lpstr>
      <vt:lpstr>Crop 1 - Input</vt:lpstr>
      <vt:lpstr>Crop 1 - Budget</vt:lpstr>
      <vt:lpstr>Crop 2 - Input</vt:lpstr>
      <vt:lpstr>Crop 2 - Budget</vt:lpstr>
      <vt:lpstr>Crop 3 - Input</vt:lpstr>
      <vt:lpstr>Crop 3 - Budget</vt:lpstr>
      <vt:lpstr>Crop 4 - Input</vt:lpstr>
      <vt:lpstr>Crop 4 - Budget</vt:lpstr>
      <vt:lpstr>Crop 5 - Input</vt:lpstr>
      <vt:lpstr>Crop 5 - Budget</vt:lpstr>
      <vt:lpstr>LS 1 - Input</vt:lpstr>
      <vt:lpstr>LS 1 - Budget</vt:lpstr>
      <vt:lpstr>Cash Flow Statement</vt:lpstr>
      <vt:lpstr>Data</vt:lpstr>
      <vt:lpstr>'Cash Flow Statement'!Print_Area</vt:lpstr>
      <vt:lpstr>'Crop 1 - Budget'!Print_Area</vt:lpstr>
      <vt:lpstr>'Crop 1 - Input'!Print_Area</vt:lpstr>
      <vt:lpstr>'Crop 2 - Budget'!Print_Area</vt:lpstr>
      <vt:lpstr>'Crop 3 - Budget'!Print_Area</vt:lpstr>
      <vt:lpstr>'Crop 4 - Budget'!Print_Area</vt:lpstr>
      <vt:lpstr>'Crop 5 - Budget'!Print_Area</vt:lpstr>
      <vt:lpstr>'LS 1 - Budget'!Print_Area</vt:lpstr>
      <vt:lpstr>'LS 1 - Input'!Print_Area</vt:lpstr>
      <vt:lpstr>Welcome!Print_Area</vt:lpstr>
      <vt:lpstr>'Cash Flow Statement'!Print_Titles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Tranel,Jeffrey</cp:lastModifiedBy>
  <cp:lastPrinted>2022-11-04T17:38:34Z</cp:lastPrinted>
  <dcterms:created xsi:type="dcterms:W3CDTF">2015-09-28T06:16:37Z</dcterms:created>
  <dcterms:modified xsi:type="dcterms:W3CDTF">2023-01-06T19:31:20Z</dcterms:modified>
</cp:coreProperties>
</file>