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'Sheet1'!$B$2:$I$66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<sst xmlns="http://schemas.openxmlformats.org/spreadsheetml/2006/main" count="81" uniqueCount="60">
  <si>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</si>
  <si>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</si>
  <si>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</si>
  <si>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</si>
  <si>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</si>
  <si>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</si>
  <si>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</si>
  <si>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</si>
  <si>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</si>
  <si>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</si>
  <si>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</si>
  <si>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</si>
  <si>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</si>
  <si>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</si>
  <si>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</si>
  <si>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</si>
  <si>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</si>
  <si>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</si>
  <si>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</si>
  <si>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</si>
  <si>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</si>
  <si>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</si>
  <si>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</si>
  <si>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</si>
  <si>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</si>
  <si>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</si>
  <si>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</si>
  <si>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</si>
  <si>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</si>
  <si>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</si>
  <si>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</si>
  <si>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</si>
  <si>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</si>
  <si>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</si>
  <si>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Insecticide &amp; Fungicide</t>
  </si>
  <si>
    <t>Corn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</si>
  <si>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</si>
  <si>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</si>
  <si>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</si>
  <si>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</si>
  <si>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</si>
  <si>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</si>
  <si>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</si>
  <si>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</si>
  <si>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</si>
  <si>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</si>
  <si>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</si>
  <si>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>Machinery Ownership Costs</t>
  </si>
  <si>
    <t>Farm Bill payments were not included due to great varaiability between counties covered by this budget</t>
  </si>
  <si>
    <t>Your Farm</t>
  </si>
  <si>
    <t>Gross Receipts</t>
  </si>
  <si>
    <t>Northeastern Colorado - Irrigated Silage Corn</t>
  </si>
  <si>
    <t>PER TON</t>
  </si>
  <si>
    <t xml:space="preserve">      Custom Chopping &amp; Hauling</t>
  </si>
  <si>
    <t>TONS PER ACRE</t>
  </si>
  <si>
    <t>ALTERNATIVE PRICES ($/ton)</t>
  </si>
  <si>
    <t>ton</t>
  </si>
  <si>
    <t>Interest (6 months @ 5.5%)1</t>
  </si>
  <si>
    <t>Land ($5,600 @ 3.7%)</t>
  </si>
  <si>
    <t>1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</si>
</sst>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&quot;$&quot;#,##0.000"/>
    <numFmt numFmtId="171" formatCode="&quot;$&quot;#,##0.0000"/>
    <numFmt numFmtId="172" formatCode="&quot;$&quot;#,##0.0"/>
    <numFmt numFmtId="173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173" fontId="0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6353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6"/>
  <sheetViews>
    <sheetView tabSelected="1" zoomScalePageLayoutView="0" workbookViewId="0" topLeftCell="A1">
      <selection activeCell="E5" sqref="E5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51</v>
      </c>
      <c r="C4" s="83"/>
      <c r="D4" s="83"/>
      <c r="E4" s="83"/>
      <c r="F4" s="83"/>
      <c r="G4" s="83"/>
      <c r="H4" s="83"/>
      <c r="I4" s="6">
        <v>2020</v>
      </c>
    </row>
    <row r="5" ht="19.5" customHeight="1">
      <c r="B5" s="61" t="s">
        <v>30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31</v>
      </c>
      <c r="G7" s="2" t="s">
        <v>18</v>
      </c>
      <c r="H7" s="2" t="s">
        <v>52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35</v>
      </c>
      <c r="C9" s="36"/>
      <c r="D9" s="11" t="s">
        <v>56</v>
      </c>
      <c r="E9" s="12">
        <v>36.7</v>
      </c>
      <c r="F9" s="75">
        <v>25</v>
      </c>
      <c r="G9" s="13">
        <f>E9*F9</f>
        <v>917.5000000000001</v>
      </c>
      <c r="H9" s="12">
        <f>G9/F9</f>
        <v>36.7</v>
      </c>
      <c r="I9" s="78" t="s">
        <v>49</v>
      </c>
    </row>
    <row r="10" spans="2:9" ht="13.5" customHeight="1">
      <c r="B10" s="36" t="s">
        <v>49</v>
      </c>
      <c r="C10" s="36"/>
      <c r="D10" s="11" t="s">
        <v>56</v>
      </c>
      <c r="E10" s="79"/>
      <c r="F10" s="80"/>
      <c r="G10" s="76">
        <f>E10*F10</f>
        <v>0</v>
      </c>
      <c r="H10" s="77">
        <f>E10</f>
        <v>0</v>
      </c>
      <c r="I10" s="76">
        <f>E10*F10</f>
        <v>0</v>
      </c>
    </row>
    <row r="11" ht="13.5" customHeight="1">
      <c r="B11" s="5" t="s">
        <v>48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50</v>
      </c>
      <c r="C13" s="39"/>
      <c r="D13" s="40"/>
      <c r="E13" s="41"/>
      <c r="F13" s="41"/>
      <c r="G13" s="42">
        <f>G9</f>
        <v>917.5000000000001</v>
      </c>
      <c r="H13" s="43"/>
      <c r="I13" s="42">
        <f>I10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52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40</v>
      </c>
      <c r="C18" s="36"/>
    </row>
    <row r="19" spans="2:9" ht="13.5" customHeight="1">
      <c r="B19" s="62" t="s">
        <v>44</v>
      </c>
      <c r="C19" s="36"/>
      <c r="D19" s="11" t="s">
        <v>33</v>
      </c>
      <c r="E19" s="21">
        <v>116.23</v>
      </c>
      <c r="F19" s="69">
        <v>1</v>
      </c>
      <c r="G19" s="21">
        <f>E19*F19</f>
        <v>116.23</v>
      </c>
      <c r="H19" s="21">
        <f>G19/$F$9</f>
        <v>4.6492</v>
      </c>
      <c r="I19" s="68"/>
    </row>
    <row r="20" spans="2:9" ht="13.5" customHeight="1">
      <c r="B20" s="36" t="s">
        <v>37</v>
      </c>
      <c r="C20" s="36"/>
      <c r="I20" s="63"/>
    </row>
    <row r="21" spans="2:9" ht="13.5" customHeight="1">
      <c r="B21" s="62" t="s">
        <v>36</v>
      </c>
      <c r="C21" s="36"/>
      <c r="D21" s="11" t="s">
        <v>26</v>
      </c>
      <c r="E21" s="21">
        <v>112</v>
      </c>
      <c r="F21" s="22">
        <v>1</v>
      </c>
      <c r="G21" s="21">
        <f>E21*F21</f>
        <v>112</v>
      </c>
      <c r="H21" s="21">
        <f>G21/$F$9</f>
        <v>4.48</v>
      </c>
      <c r="I21" s="68"/>
    </row>
    <row r="22" spans="2:9" ht="13.5" customHeight="1">
      <c r="B22" s="62" t="s">
        <v>21</v>
      </c>
      <c r="C22" s="36"/>
      <c r="D22" s="11" t="s">
        <v>33</v>
      </c>
      <c r="E22" s="21">
        <v>7</v>
      </c>
      <c r="F22" s="22">
        <v>1</v>
      </c>
      <c r="G22" s="21">
        <f>E22*F22</f>
        <v>7</v>
      </c>
      <c r="H22" s="21">
        <f>G22/$F$9</f>
        <v>0.28</v>
      </c>
      <c r="I22" s="68"/>
    </row>
    <row r="23" spans="2:9" ht="13.5" customHeight="1">
      <c r="B23" s="36" t="s">
        <v>32</v>
      </c>
      <c r="C23" s="36"/>
      <c r="I23" s="63"/>
    </row>
    <row r="24" spans="2:9" ht="13.5" customHeight="1">
      <c r="B24" s="62" t="s">
        <v>39</v>
      </c>
      <c r="C24" s="36"/>
      <c r="D24" s="11" t="s">
        <v>26</v>
      </c>
      <c r="E24" s="21">
        <v>24.18</v>
      </c>
      <c r="F24" s="22">
        <v>1</v>
      </c>
      <c r="G24" s="21">
        <f>E24*F24</f>
        <v>24.18</v>
      </c>
      <c r="H24" s="21">
        <f>G24/$F$9</f>
        <v>0.9672</v>
      </c>
      <c r="I24" s="68"/>
    </row>
    <row r="25" spans="2:9" ht="13.5" customHeight="1">
      <c r="B25" s="36" t="s">
        <v>34</v>
      </c>
      <c r="C25" s="36"/>
      <c r="I25" s="63"/>
    </row>
    <row r="26" spans="2:9" ht="13.5" customHeight="1">
      <c r="B26" s="62" t="s">
        <v>39</v>
      </c>
      <c r="C26" s="36"/>
      <c r="D26" s="11" t="s">
        <v>26</v>
      </c>
      <c r="E26" s="21">
        <v>19.22</v>
      </c>
      <c r="F26" s="22">
        <v>1</v>
      </c>
      <c r="G26" s="21">
        <f>E26*F26</f>
        <v>19.22</v>
      </c>
      <c r="H26" s="21">
        <f>G26/$F$9</f>
        <v>0.7687999999999999</v>
      </c>
      <c r="I26" s="68"/>
    </row>
    <row r="27" spans="2:9" ht="13.5" customHeight="1">
      <c r="B27" s="36" t="s">
        <v>38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43</v>
      </c>
      <c r="C28" s="36"/>
      <c r="D28" s="11" t="s">
        <v>26</v>
      </c>
      <c r="E28" s="21">
        <v>67.2</v>
      </c>
      <c r="F28" s="22">
        <v>1</v>
      </c>
      <c r="G28" s="21">
        <f aca="true" t="shared" si="0" ref="G28:G36">E28*F28</f>
        <v>67.2</v>
      </c>
      <c r="H28" s="21">
        <f>G28/$F$9</f>
        <v>2.688</v>
      </c>
      <c r="I28" s="68"/>
      <c r="K28" s="71"/>
      <c r="L28" s="72"/>
      <c r="M28" s="72"/>
    </row>
    <row r="29" spans="2:13" ht="13.5" customHeight="1">
      <c r="B29" s="62" t="s">
        <v>41</v>
      </c>
      <c r="C29" s="36"/>
      <c r="D29" s="11" t="s">
        <v>33</v>
      </c>
      <c r="E29" s="21">
        <v>61.05</v>
      </c>
      <c r="F29" s="22">
        <v>1</v>
      </c>
      <c r="G29" s="21">
        <f t="shared" si="0"/>
        <v>61.05</v>
      </c>
      <c r="H29" s="21">
        <f>G29/$F$9</f>
        <v>2.4419999999999997</v>
      </c>
      <c r="I29" s="68"/>
      <c r="K29" s="73"/>
      <c r="L29" s="72"/>
      <c r="M29" s="74"/>
    </row>
    <row r="30" spans="2:13" ht="13.5" customHeight="1">
      <c r="B30" s="62" t="s">
        <v>46</v>
      </c>
      <c r="C30" s="36"/>
      <c r="D30" s="11" t="s">
        <v>26</v>
      </c>
      <c r="E30" s="21">
        <v>70.77</v>
      </c>
      <c r="F30" s="22">
        <v>1</v>
      </c>
      <c r="G30" s="21">
        <f t="shared" si="0"/>
        <v>70.77</v>
      </c>
      <c r="H30" s="21">
        <f>G30/$F$9</f>
        <v>2.8308</v>
      </c>
      <c r="I30" s="68"/>
      <c r="K30" s="73"/>
      <c r="L30" s="72"/>
      <c r="M30" s="74"/>
    </row>
    <row r="31" spans="2:13" ht="13.5" customHeight="1">
      <c r="B31" s="62" t="s">
        <v>25</v>
      </c>
      <c r="C31" s="36"/>
      <c r="D31" s="11" t="s">
        <v>42</v>
      </c>
      <c r="E31" s="21">
        <v>9.58</v>
      </c>
      <c r="F31" s="22">
        <v>1</v>
      </c>
      <c r="G31" s="21">
        <f t="shared" si="0"/>
        <v>9.58</v>
      </c>
      <c r="H31" s="21">
        <f aca="true" t="shared" si="1" ref="H31:H36">G31/$F$9</f>
        <v>0.3832</v>
      </c>
      <c r="I31" s="68"/>
      <c r="K31" s="73"/>
      <c r="L31" s="72"/>
      <c r="M31" s="74"/>
    </row>
    <row r="32" spans="2:13" ht="13.5" customHeight="1">
      <c r="B32" s="5" t="s">
        <v>45</v>
      </c>
      <c r="C32" s="36"/>
      <c r="D32" s="11" t="s">
        <v>33</v>
      </c>
      <c r="E32" s="21">
        <v>12</v>
      </c>
      <c r="F32" s="22">
        <v>1</v>
      </c>
      <c r="G32" s="21">
        <f t="shared" si="0"/>
        <v>12</v>
      </c>
      <c r="H32" s="21">
        <f t="shared" si="1"/>
        <v>0.48</v>
      </c>
      <c r="I32" s="68"/>
      <c r="K32" s="73"/>
      <c r="L32" s="72"/>
      <c r="M32" s="74"/>
    </row>
    <row r="33" spans="2:13" ht="13.5" customHeight="1">
      <c r="B33" s="36" t="s">
        <v>22</v>
      </c>
      <c r="C33" s="36"/>
      <c r="D33" s="11" t="s">
        <v>26</v>
      </c>
      <c r="E33" s="21">
        <v>44.94</v>
      </c>
      <c r="F33" s="22">
        <v>1</v>
      </c>
      <c r="G33" s="21">
        <f t="shared" si="0"/>
        <v>44.94</v>
      </c>
      <c r="H33" s="21">
        <f t="shared" si="1"/>
        <v>1.7975999999999999</v>
      </c>
      <c r="I33" s="68"/>
      <c r="K33" s="73"/>
      <c r="L33" s="72"/>
      <c r="M33" s="74"/>
    </row>
    <row r="34" spans="2:13" ht="13.5" customHeight="1">
      <c r="B34" s="36" t="s">
        <v>23</v>
      </c>
      <c r="C34" s="36"/>
      <c r="D34" s="11" t="s">
        <v>26</v>
      </c>
      <c r="E34" s="21">
        <v>12.82</v>
      </c>
      <c r="F34" s="22">
        <v>1</v>
      </c>
      <c r="G34" s="21">
        <f t="shared" si="0"/>
        <v>12.82</v>
      </c>
      <c r="H34" s="21">
        <f t="shared" si="1"/>
        <v>0.5128</v>
      </c>
      <c r="I34" s="68"/>
      <c r="K34" s="72"/>
      <c r="L34" s="72"/>
      <c r="M34" s="72"/>
    </row>
    <row r="35" spans="2:9" ht="13.5" customHeight="1">
      <c r="B35" s="36" t="s">
        <v>24</v>
      </c>
      <c r="C35" s="36"/>
      <c r="D35" s="11" t="s">
        <v>26</v>
      </c>
      <c r="E35" s="21">
        <v>8.27</v>
      </c>
      <c r="F35" s="22">
        <v>1</v>
      </c>
      <c r="G35" s="21">
        <f t="shared" si="0"/>
        <v>8.27</v>
      </c>
      <c r="H35" s="21">
        <f t="shared" si="1"/>
        <v>0.3308</v>
      </c>
      <c r="I35" s="68"/>
    </row>
    <row r="36" spans="2:9" ht="13.5" customHeight="1">
      <c r="B36" s="36" t="s">
        <v>57</v>
      </c>
      <c r="C36" s="36"/>
      <c r="D36" s="11" t="s">
        <v>26</v>
      </c>
      <c r="E36" s="21">
        <f>SUM(E19:E35)*0.055/2</f>
        <v>15.544649999999999</v>
      </c>
      <c r="F36" s="22">
        <v>1</v>
      </c>
      <c r="G36" s="21">
        <f t="shared" si="0"/>
        <v>15.544649999999999</v>
      </c>
      <c r="H36" s="21">
        <f t="shared" si="1"/>
        <v>0.621786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SUM(G18:G37)</f>
        <v>580.80465</v>
      </c>
      <c r="H38" s="26">
        <f>SUM(H18:H37)</f>
        <v>23.232186</v>
      </c>
      <c r="I38" s="26">
        <f>SUM(I18:I37)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53</v>
      </c>
      <c r="D40" s="11" t="s">
        <v>33</v>
      </c>
      <c r="E40" s="81">
        <v>1.9</v>
      </c>
      <c r="F40" s="11">
        <v>1</v>
      </c>
      <c r="G40" s="21">
        <v>47.5</v>
      </c>
      <c r="H40" s="21">
        <f>G40/$F$9</f>
        <v>1.9</v>
      </c>
      <c r="I40" s="68"/>
    </row>
    <row r="41" spans="2:9" ht="4.5" customHeight="1">
      <c r="B41" s="45"/>
      <c r="C41" s="45"/>
      <c r="D41" s="25"/>
      <c r="E41" s="23"/>
      <c r="F41" s="25"/>
      <c r="G41" s="23"/>
      <c r="H41" s="23"/>
      <c r="I41" s="23"/>
    </row>
    <row r="42" spans="2:11" ht="13.5" customHeight="1" thickBot="1">
      <c r="B42" s="46" t="s">
        <v>7</v>
      </c>
      <c r="C42" s="46"/>
      <c r="D42" s="15"/>
      <c r="E42" s="17"/>
      <c r="F42" s="15"/>
      <c r="G42" s="27">
        <f>SUM(G40:G41)</f>
        <v>47.5</v>
      </c>
      <c r="H42" s="27">
        <f>G42/F9</f>
        <v>1.9</v>
      </c>
      <c r="I42" s="27">
        <f>SUM(I41:I41)</f>
        <v>0</v>
      </c>
      <c r="K42" s="12"/>
    </row>
    <row r="43" spans="2:9" ht="13.5" customHeight="1" thickTop="1">
      <c r="B43" s="39" t="s">
        <v>8</v>
      </c>
      <c r="C43" s="39"/>
      <c r="D43" s="40"/>
      <c r="E43" s="41"/>
      <c r="F43" s="40"/>
      <c r="G43" s="43">
        <f>G38+G42</f>
        <v>628.30465</v>
      </c>
      <c r="H43" s="43">
        <f>G43/F9</f>
        <v>25.132186</v>
      </c>
      <c r="I43" s="43">
        <f>I38+I42</f>
        <v>0</v>
      </c>
    </row>
    <row r="44" spans="2:6" ht="13.5" customHeight="1">
      <c r="B44" s="5" t="s">
        <v>9</v>
      </c>
      <c r="D44" s="11"/>
      <c r="F44" s="11"/>
    </row>
    <row r="45" spans="2:9" ht="13.5" customHeight="1">
      <c r="B45" s="36" t="s">
        <v>27</v>
      </c>
      <c r="C45" s="36"/>
      <c r="D45" s="11" t="s">
        <v>26</v>
      </c>
      <c r="E45" s="21">
        <v>12.42</v>
      </c>
      <c r="F45" s="22">
        <v>1</v>
      </c>
      <c r="G45" s="21">
        <f>E45/F45</f>
        <v>12.42</v>
      </c>
      <c r="H45" s="21">
        <f>G45/$F$9</f>
        <v>0.4968</v>
      </c>
      <c r="I45" s="68"/>
    </row>
    <row r="46" spans="2:9" ht="13.5" customHeight="1">
      <c r="B46" s="36" t="s">
        <v>47</v>
      </c>
      <c r="C46" s="36"/>
      <c r="D46" s="11" t="s">
        <v>26</v>
      </c>
      <c r="E46" s="21">
        <v>66.88</v>
      </c>
      <c r="F46" s="22">
        <v>1</v>
      </c>
      <c r="G46" s="21">
        <f>E46/F46</f>
        <v>66.88</v>
      </c>
      <c r="H46" s="21">
        <f>G46/$F$9</f>
        <v>2.6752</v>
      </c>
      <c r="I46" s="68"/>
    </row>
    <row r="47" spans="2:9" ht="13.5" customHeight="1">
      <c r="B47" s="36" t="s">
        <v>28</v>
      </c>
      <c r="C47" s="36"/>
      <c r="D47" s="11" t="s">
        <v>26</v>
      </c>
      <c r="E47" s="21">
        <v>19.7</v>
      </c>
      <c r="F47" s="22">
        <v>1</v>
      </c>
      <c r="G47" s="21">
        <f>E47/F47</f>
        <v>19.7</v>
      </c>
      <c r="H47" s="21">
        <f>G47/$F$9</f>
        <v>0.7879999999999999</v>
      </c>
      <c r="I47" s="68"/>
    </row>
    <row r="48" spans="2:9" ht="4.5" customHeight="1">
      <c r="B48" s="45"/>
      <c r="C48" s="45"/>
      <c r="D48" s="25"/>
      <c r="E48" s="23"/>
      <c r="F48" s="23"/>
      <c r="G48" s="23"/>
      <c r="H48" s="23"/>
      <c r="I48" s="23"/>
    </row>
    <row r="49" spans="2:9" ht="13.5" customHeight="1" thickBot="1">
      <c r="B49" s="47" t="s">
        <v>10</v>
      </c>
      <c r="C49" s="47"/>
      <c r="D49" s="28"/>
      <c r="E49" s="29"/>
      <c r="F49" s="29"/>
      <c r="G49" s="30">
        <f>SUM(G45:G48)</f>
        <v>99</v>
      </c>
      <c r="H49" s="30">
        <f>G49/F9</f>
        <v>3.96</v>
      </c>
      <c r="I49" s="30">
        <f>SUM(I45:I48)</f>
        <v>0</v>
      </c>
    </row>
    <row r="50" spans="2:9" ht="15.75" customHeight="1" thickBot="1" thickTop="1">
      <c r="B50" s="31" t="s">
        <v>29</v>
      </c>
      <c r="C50" s="31"/>
      <c r="D50" s="32"/>
      <c r="E50" s="31"/>
      <c r="F50" s="31"/>
      <c r="G50" s="33">
        <f>G43+G49</f>
        <v>727.30465</v>
      </c>
      <c r="H50" s="33">
        <f>G50/F9</f>
        <v>29.092186</v>
      </c>
      <c r="I50" s="33">
        <f>I43+I49</f>
        <v>0</v>
      </c>
    </row>
    <row r="51" spans="2:9" ht="15.75" customHeight="1" thickBot="1" thickTop="1">
      <c r="B51" s="31" t="s">
        <v>11</v>
      </c>
      <c r="C51" s="31"/>
      <c r="D51" s="32"/>
      <c r="E51" s="31"/>
      <c r="F51" s="31"/>
      <c r="G51" s="33">
        <f>G13-G50</f>
        <v>190.19535000000008</v>
      </c>
      <c r="H51" s="33">
        <f>G51/F9</f>
        <v>7.607814000000003</v>
      </c>
      <c r="I51" s="33">
        <f>I13-I50</f>
        <v>0</v>
      </c>
    </row>
    <row r="52" spans="2:4" ht="13.5" customHeight="1" thickTop="1">
      <c r="B52" s="5" t="s">
        <v>12</v>
      </c>
      <c r="D52" s="11"/>
    </row>
    <row r="53" spans="2:9" ht="13.5" customHeight="1">
      <c r="B53" s="36" t="s">
        <v>58</v>
      </c>
      <c r="C53" s="36"/>
      <c r="D53" s="11"/>
      <c r="G53" s="21">
        <v>207.2</v>
      </c>
      <c r="H53" s="21">
        <f>G53/$F$9</f>
        <v>8.288</v>
      </c>
      <c r="I53" s="68"/>
    </row>
    <row r="54" spans="2:9" ht="4.5" customHeight="1" thickBot="1">
      <c r="B54" s="14"/>
      <c r="C54" s="14"/>
      <c r="D54" s="15"/>
      <c r="E54" s="17"/>
      <c r="F54" s="17"/>
      <c r="G54" s="34"/>
      <c r="H54" s="35"/>
      <c r="I54" s="17"/>
    </row>
    <row r="55" spans="2:9" ht="15" customHeight="1" thickTop="1">
      <c r="B55" s="41" t="s">
        <v>13</v>
      </c>
      <c r="C55" s="41"/>
      <c r="D55" s="40"/>
      <c r="E55" s="41"/>
      <c r="F55" s="41"/>
      <c r="G55" s="43">
        <f>G51-G53</f>
        <v>-17.004649999999913</v>
      </c>
      <c r="H55" s="43">
        <f>G55/$F$9</f>
        <v>-0.6801859999999965</v>
      </c>
      <c r="I55" s="43">
        <f>I51-I53</f>
        <v>0</v>
      </c>
    </row>
    <row r="56" ht="4.5" customHeight="1"/>
    <row r="57" ht="12.75" customHeight="1">
      <c r="B57" s="5" t="s">
        <v>59</v>
      </c>
    </row>
    <row r="58" spans="2:9" ht="12.75" customHeight="1">
      <c r="B58" s="7" t="s">
        <v>14</v>
      </c>
      <c r="C58" s="7"/>
      <c r="D58" s="20"/>
      <c r="E58" s="20"/>
      <c r="F58" s="20"/>
      <c r="G58" s="20"/>
      <c r="H58" s="20"/>
      <c r="I58" s="20"/>
    </row>
    <row r="59" spans="3:9" ht="12.75" customHeight="1">
      <c r="C59" s="49"/>
      <c r="D59" s="49"/>
      <c r="E59" s="82" t="s">
        <v>55</v>
      </c>
      <c r="F59" s="82"/>
      <c r="G59" s="82"/>
      <c r="H59" s="82"/>
      <c r="I59" s="82"/>
    </row>
    <row r="60" spans="3:9" ht="12.75" customHeight="1">
      <c r="C60" s="49"/>
      <c r="D60" s="49"/>
      <c r="E60" s="48">
        <v>-0.25</v>
      </c>
      <c r="F60" s="48">
        <v>-0.1</v>
      </c>
      <c r="G60" s="49"/>
      <c r="H60" s="48">
        <v>0.1</v>
      </c>
      <c r="I60" s="48">
        <v>0.25</v>
      </c>
    </row>
    <row r="61" spans="3:9" ht="12.75" customHeight="1">
      <c r="C61" s="70" t="s">
        <v>15</v>
      </c>
      <c r="D61" s="70"/>
      <c r="E61" s="37">
        <f>G61*0.75</f>
        <v>27.525000000000002</v>
      </c>
      <c r="F61" s="37">
        <f>G61*0.9</f>
        <v>33.03</v>
      </c>
      <c r="G61" s="37">
        <f>E9</f>
        <v>36.7</v>
      </c>
      <c r="H61" s="37">
        <f>G61*1.1</f>
        <v>40.370000000000005</v>
      </c>
      <c r="I61" s="37">
        <f>G61*1.25</f>
        <v>45.875</v>
      </c>
    </row>
    <row r="62" spans="3:9" ht="12.75" customHeight="1">
      <c r="C62" s="59">
        <v>-0.25</v>
      </c>
      <c r="D62" s="44">
        <f>D64*0.75</f>
        <v>18.75</v>
      </c>
      <c r="E62" s="50">
        <f aca="true" t="shared" si="2" ref="E62:I66">(E$61*$D62)-$G$50</f>
        <v>-211.21090000000004</v>
      </c>
      <c r="F62" s="51">
        <f t="shared" si="2"/>
        <v>-107.99215000000004</v>
      </c>
      <c r="G62" s="51">
        <f t="shared" si="2"/>
        <v>-39.17965000000004</v>
      </c>
      <c r="H62" s="51">
        <f t="shared" si="2"/>
        <v>29.632850000000076</v>
      </c>
      <c r="I62" s="52">
        <f t="shared" si="2"/>
        <v>132.85159999999996</v>
      </c>
    </row>
    <row r="63" spans="3:9" ht="12.75" customHeight="1">
      <c r="C63" s="59">
        <v>-0.1</v>
      </c>
      <c r="D63" s="44">
        <f>D64*0.9</f>
        <v>22.5</v>
      </c>
      <c r="E63" s="53">
        <f t="shared" si="2"/>
        <v>-107.99215000000004</v>
      </c>
      <c r="F63" s="54">
        <f t="shared" si="2"/>
        <v>15.87035000000003</v>
      </c>
      <c r="G63" s="54">
        <f t="shared" si="2"/>
        <v>98.44535000000008</v>
      </c>
      <c r="H63" s="54">
        <f t="shared" si="2"/>
        <v>181.02035</v>
      </c>
      <c r="I63" s="55">
        <f t="shared" si="2"/>
        <v>304.88284999999996</v>
      </c>
    </row>
    <row r="64" spans="3:9" ht="12.75" customHeight="1">
      <c r="C64" s="60" t="s">
        <v>54</v>
      </c>
      <c r="D64" s="44">
        <f>F9</f>
        <v>25</v>
      </c>
      <c r="E64" s="53">
        <f t="shared" si="2"/>
        <v>-39.17965000000004</v>
      </c>
      <c r="F64" s="54">
        <f t="shared" si="2"/>
        <v>98.44534999999996</v>
      </c>
      <c r="G64" s="54">
        <f t="shared" si="2"/>
        <v>190.19535000000008</v>
      </c>
      <c r="H64" s="54">
        <f t="shared" si="2"/>
        <v>281.9453500000001</v>
      </c>
      <c r="I64" s="55">
        <f t="shared" si="2"/>
        <v>419.57034999999996</v>
      </c>
    </row>
    <row r="65" spans="3:9" ht="14.25">
      <c r="C65" s="59">
        <v>0.1</v>
      </c>
      <c r="D65" s="44">
        <f>D64*1.1</f>
        <v>27.500000000000004</v>
      </c>
      <c r="E65" s="53">
        <f t="shared" si="2"/>
        <v>29.632850000000076</v>
      </c>
      <c r="F65" s="54">
        <f t="shared" si="2"/>
        <v>181.02035000000012</v>
      </c>
      <c r="G65" s="54">
        <f t="shared" si="2"/>
        <v>281.9453500000002</v>
      </c>
      <c r="H65" s="54">
        <f t="shared" si="2"/>
        <v>382.87035000000014</v>
      </c>
      <c r="I65" s="55">
        <f t="shared" si="2"/>
        <v>534.2578500000002</v>
      </c>
    </row>
    <row r="66" spans="3:9" ht="14.25">
      <c r="C66" s="59">
        <v>0.25</v>
      </c>
      <c r="D66" s="44">
        <f>D64*1.25</f>
        <v>31.25</v>
      </c>
      <c r="E66" s="56">
        <f t="shared" si="2"/>
        <v>132.85160000000008</v>
      </c>
      <c r="F66" s="57">
        <f t="shared" si="2"/>
        <v>304.88284999999996</v>
      </c>
      <c r="G66" s="57">
        <f t="shared" si="2"/>
        <v>419.57034999999996</v>
      </c>
      <c r="H66" s="57">
        <f t="shared" si="2"/>
        <v>534.2578500000002</v>
      </c>
      <c r="I66" s="58">
        <f t="shared" si="2"/>
        <v>706.2891</v>
      </c>
    </row>
  </sheetData>
  <sheetProtection sheet="1"/>
  <mergeCells count="2">
    <mergeCell ref="E59:I59"/>
    <mergeCell ref="B4:H4"/>
  </mergeCells>
  <printOptions horizontalCentered="1"/>
  <pageMargins left="0.45" right="0.45" top="0.5" bottom="0.25" header="0.3" footer="0.3"/>
  <pageSetup fitToHeight="1" fitToWidth="1" horizontalDpi="600" verticalDpi="600" orientation="portrait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2018-04-19T14:52:11Z</cp:lastPrinted>
  <dcterms:created xsi:type="dcterms:W3CDTF">2015-12-11T16:48:20Z</dcterms:created>
  <dcterms:modified xsi:type="dcterms:W3CDTF">2021-03-03T15:46:48Z</dcterms:modified>
  <cp:category/>
  <cp:version/>
  <cp:contentType/>
  <cp:contentStatus/>
</cp:coreProperties>
</file>