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'Sheet1'!$B$2:$I$68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<sst xmlns="http://schemas.openxmlformats.org/spreadsheetml/2006/main" count="87" uniqueCount="62">
  <si>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</si>
  <si>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</si>
  <si>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</si>
  <si>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</si>
  <si>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</si>
  <si>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</si>
  <si>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</si>
  <si>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</si>
  <si>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</si>
  <si>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</si>
  <si>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</si>
  <si>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</si>
  <si>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</si>
  <si>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</si>
  <si>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</si>
  <si>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</si>
  <si>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</si>
  <si>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</si>
  <si>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</si>
  <si>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</si>
  <si>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</si>
  <si>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</si>
  <si>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</si>
  <si>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</si>
  <si>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</si>
  <si>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</si>
  <si>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</si>
  <si>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</si>
  <si>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</si>
  <si>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</si>
  <si>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</si>
  <si>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</si>
  <si>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</si>
  <si>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</si>
  <si>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</si>
  <si>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</si>
  <si>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</si>
  <si>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</si>
  <si>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</si>
  <si>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</si>
  <si>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</si>
  <si>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</si>
  <si>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</si>
  <si>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</si>
  <si>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</si>
  <si>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</si>
  <si>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</si>
  <si>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</si>
  <si>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</si>
  <si>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</si>
  <si>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</si>
  <si>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Custom Aerial Spray</t>
  </si>
  <si>
    <t>Northeastern Coloado - Irrigated Pinto Beans</t>
  </si>
  <si>
    <t>Pinto Beans</t>
  </si>
  <si>
    <t>cwt</t>
  </si>
  <si>
    <t>PER CWT</t>
  </si>
  <si>
    <t>Interest (6 months @ 6.25%)</t>
  </si>
  <si>
    <t>Your Farm</t>
  </si>
  <si>
    <t>Gross Receipts</t>
  </si>
  <si>
    <t>ALTERNATIVE PRICES ($/cwt)</t>
  </si>
  <si>
    <t>CWT PER ACRE</t>
  </si>
  <si>
    <t>Land ($4,600 @ 4%)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</si>
</sst>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4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8"/>
  <sheetViews>
    <sheetView tabSelected="1" zoomScalePageLayoutView="0" workbookViewId="0" topLeftCell="A1">
      <selection activeCell="E51" sqref="E51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1" t="s">
        <v>52</v>
      </c>
      <c r="C4" s="81"/>
      <c r="D4" s="81"/>
      <c r="E4" s="81"/>
      <c r="F4" s="81"/>
      <c r="G4" s="81"/>
      <c r="H4" s="81"/>
      <c r="I4" s="6">
        <v>2019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55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53</v>
      </c>
      <c r="C9" s="36"/>
      <c r="D9" s="11" t="s">
        <v>54</v>
      </c>
      <c r="E9" s="12">
        <v>33.2</v>
      </c>
      <c r="F9" s="11">
        <v>35</v>
      </c>
      <c r="G9" s="13">
        <f>E9*F9</f>
        <v>1162</v>
      </c>
      <c r="H9" s="12">
        <f>G9/F9</f>
        <v>33.2</v>
      </c>
      <c r="I9" s="79" t="s">
        <v>57</v>
      </c>
    </row>
    <row r="10" spans="2:9" ht="13.5" customHeight="1">
      <c r="B10" s="36" t="s">
        <v>57</v>
      </c>
      <c r="C10" s="36"/>
      <c r="D10" s="11" t="s">
        <v>54</v>
      </c>
      <c r="E10" s="74"/>
      <c r="F10" s="75"/>
      <c r="G10" s="77">
        <f>E10*F10</f>
        <v>0</v>
      </c>
      <c r="H10" s="77">
        <f>E10</f>
        <v>0</v>
      </c>
      <c r="I10" s="76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78"/>
    </row>
    <row r="12" spans="2:9" ht="15" customHeight="1" thickTop="1">
      <c r="B12" s="39" t="s">
        <v>58</v>
      </c>
      <c r="C12" s="39"/>
      <c r="D12" s="40"/>
      <c r="E12" s="41"/>
      <c r="F12" s="41"/>
      <c r="G12" s="42">
        <f>SUM(G9:G11)</f>
        <v>1162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55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41</v>
      </c>
      <c r="C17" s="36"/>
    </row>
    <row r="18" spans="2:9" ht="13.5" customHeight="1">
      <c r="B18" s="62" t="s">
        <v>45</v>
      </c>
      <c r="C18" s="36"/>
      <c r="D18" s="11" t="s">
        <v>35</v>
      </c>
      <c r="E18" s="21">
        <v>48.82</v>
      </c>
      <c r="F18" s="69">
        <v>1</v>
      </c>
      <c r="G18" s="21">
        <f>E18*F18</f>
        <v>48.82</v>
      </c>
      <c r="H18" s="21">
        <f>G18/$F$9</f>
        <v>1.3948571428571428</v>
      </c>
      <c r="I18" s="68"/>
    </row>
    <row r="19" spans="2:9" ht="13.5" customHeight="1">
      <c r="B19" s="36" t="s">
        <v>38</v>
      </c>
      <c r="C19" s="36"/>
      <c r="I19" s="63"/>
    </row>
    <row r="20" spans="2:9" ht="13.5" customHeight="1">
      <c r="B20" s="62" t="s">
        <v>37</v>
      </c>
      <c r="C20" s="36"/>
      <c r="D20" s="11" t="s">
        <v>26</v>
      </c>
      <c r="E20" s="21">
        <v>100.93</v>
      </c>
      <c r="F20" s="22">
        <v>1</v>
      </c>
      <c r="G20" s="21">
        <f>E20*F20</f>
        <v>100.93</v>
      </c>
      <c r="H20" s="21">
        <f>G20/$F$9</f>
        <v>2.883714285714286</v>
      </c>
      <c r="I20" s="68"/>
    </row>
    <row r="21" spans="2:9" ht="13.5" customHeight="1">
      <c r="B21" s="62" t="s">
        <v>51</v>
      </c>
      <c r="C21" s="36"/>
      <c r="D21" s="11" t="s">
        <v>35</v>
      </c>
      <c r="E21" s="21">
        <v>7.5</v>
      </c>
      <c r="F21" s="22">
        <v>1</v>
      </c>
      <c r="G21" s="21">
        <f>E21*F21</f>
        <v>7.5</v>
      </c>
      <c r="H21" s="21">
        <f>G21/$F$9</f>
        <v>0.21428571428571427</v>
      </c>
      <c r="I21" s="68"/>
    </row>
    <row r="22" spans="2:9" ht="13.5" customHeight="1">
      <c r="B22" s="36" t="s">
        <v>33</v>
      </c>
      <c r="C22" s="36"/>
      <c r="I22" s="63"/>
    </row>
    <row r="23" spans="2:9" ht="13.5" customHeight="1">
      <c r="B23" s="62" t="s">
        <v>40</v>
      </c>
      <c r="C23" s="36"/>
      <c r="D23" s="11" t="s">
        <v>26</v>
      </c>
      <c r="E23" s="21">
        <v>31.68</v>
      </c>
      <c r="F23" s="22">
        <v>1</v>
      </c>
      <c r="G23" s="21">
        <f>E23*F23</f>
        <v>31.68</v>
      </c>
      <c r="H23" s="21">
        <f>G23/$F$9</f>
        <v>0.9051428571428571</v>
      </c>
      <c r="I23" s="68"/>
    </row>
    <row r="24" spans="2:9" ht="13.5" customHeight="1">
      <c r="B24" s="62" t="s">
        <v>21</v>
      </c>
      <c r="C24" s="36"/>
      <c r="D24" s="11" t="s">
        <v>35</v>
      </c>
      <c r="E24" s="21">
        <v>7</v>
      </c>
      <c r="F24" s="22">
        <v>1</v>
      </c>
      <c r="G24" s="21">
        <f>E24*F24</f>
        <v>7</v>
      </c>
      <c r="H24" s="21">
        <f>G24/$F$9</f>
        <v>0.2</v>
      </c>
      <c r="I24" s="68"/>
    </row>
    <row r="25" spans="2:9" ht="13.5" customHeight="1">
      <c r="B25" s="36" t="s">
        <v>36</v>
      </c>
      <c r="C25" s="36"/>
      <c r="I25" s="63"/>
    </row>
    <row r="26" spans="2:9" ht="13.5" customHeight="1">
      <c r="B26" s="62" t="s">
        <v>40</v>
      </c>
      <c r="C26" s="36"/>
      <c r="D26" s="11" t="s">
        <v>26</v>
      </c>
      <c r="E26" s="21">
        <v>29.09</v>
      </c>
      <c r="F26" s="22">
        <v>1</v>
      </c>
      <c r="G26" s="21">
        <f>E26*F26</f>
        <v>29.09</v>
      </c>
      <c r="H26" s="21">
        <f>G26/$F$9</f>
        <v>0.8311428571428572</v>
      </c>
      <c r="I26" s="68"/>
    </row>
    <row r="27" spans="2:9" ht="13.5" customHeight="1">
      <c r="B27" s="36" t="s">
        <v>39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44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2</v>
      </c>
      <c r="I28" s="68"/>
      <c r="K28" s="70"/>
      <c r="L28" s="71"/>
      <c r="M28" s="71"/>
    </row>
    <row r="29" spans="2:13" ht="13.5" customHeight="1">
      <c r="B29" s="62" t="s">
        <v>42</v>
      </c>
      <c r="C29" s="36"/>
      <c r="D29" s="11" t="s">
        <v>35</v>
      </c>
      <c r="E29" s="21">
        <v>49.07</v>
      </c>
      <c r="F29" s="22">
        <v>1</v>
      </c>
      <c r="G29" s="21">
        <f t="shared" si="0"/>
        <v>49.07</v>
      </c>
      <c r="H29" s="21">
        <f>G29/$F$9</f>
        <v>1.402</v>
      </c>
      <c r="I29" s="68"/>
      <c r="K29" s="72"/>
      <c r="L29" s="71"/>
      <c r="M29" s="73"/>
    </row>
    <row r="30" spans="2:13" ht="13.5" customHeight="1">
      <c r="B30" s="62" t="s">
        <v>47</v>
      </c>
      <c r="C30" s="36"/>
      <c r="D30" s="11" t="s">
        <v>26</v>
      </c>
      <c r="E30" s="21">
        <v>12.37</v>
      </c>
      <c r="F30" s="22">
        <v>1</v>
      </c>
      <c r="G30" s="21">
        <f t="shared" si="0"/>
        <v>12.37</v>
      </c>
      <c r="H30" s="21">
        <f>G30/$F$9</f>
        <v>0.3534285714285714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43</v>
      </c>
      <c r="E31" s="21">
        <v>4.16</v>
      </c>
      <c r="F31" s="22">
        <v>1</v>
      </c>
      <c r="G31" s="21">
        <f t="shared" si="0"/>
        <v>4.16</v>
      </c>
      <c r="H31" s="21">
        <f aca="true" t="shared" si="1" ref="H31:H36">G31/$F$9</f>
        <v>0.11885714285714286</v>
      </c>
      <c r="I31" s="68"/>
      <c r="K31" s="72"/>
      <c r="L31" s="71"/>
      <c r="M31" s="73"/>
    </row>
    <row r="32" spans="2:13" ht="13.5" customHeight="1">
      <c r="B32" s="5" t="s">
        <v>46</v>
      </c>
      <c r="C32" s="36"/>
      <c r="D32" s="11" t="s">
        <v>35</v>
      </c>
      <c r="E32" s="21">
        <v>12</v>
      </c>
      <c r="F32" s="22">
        <v>1</v>
      </c>
      <c r="G32" s="21">
        <f t="shared" si="0"/>
        <v>12</v>
      </c>
      <c r="H32" s="21">
        <f t="shared" si="1"/>
        <v>0.34285714285714286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29.46</v>
      </c>
      <c r="F33" s="22">
        <v>1</v>
      </c>
      <c r="G33" s="21">
        <f t="shared" si="0"/>
        <v>29.46</v>
      </c>
      <c r="H33" s="21">
        <f t="shared" si="1"/>
        <v>0.8417142857142857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7.74</v>
      </c>
      <c r="F34" s="22">
        <v>1</v>
      </c>
      <c r="G34" s="21">
        <f t="shared" si="0"/>
        <v>7.74</v>
      </c>
      <c r="H34" s="21">
        <f t="shared" si="1"/>
        <v>0.22114285714285714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5.73</v>
      </c>
      <c r="F35" s="22">
        <v>1</v>
      </c>
      <c r="G35" s="21">
        <f t="shared" si="0"/>
        <v>5.73</v>
      </c>
      <c r="H35" s="21">
        <f t="shared" si="1"/>
        <v>0.16371428571428573</v>
      </c>
      <c r="I35" s="68"/>
    </row>
    <row r="36" spans="2:9" ht="13.5" customHeight="1">
      <c r="B36" s="36" t="s">
        <v>56</v>
      </c>
      <c r="C36" s="36"/>
      <c r="D36" s="11" t="s">
        <v>26</v>
      </c>
      <c r="E36" s="21">
        <f>SUM(E18:E35)*0.0625/2</f>
        <v>12.9859375</v>
      </c>
      <c r="F36" s="22">
        <v>1</v>
      </c>
      <c r="G36" s="21">
        <f t="shared" si="0"/>
        <v>12.9859375</v>
      </c>
      <c r="H36" s="21">
        <f t="shared" si="1"/>
        <v>0.3710267857142857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428.5359375</v>
      </c>
      <c r="H38" s="26">
        <f>SUM(H17:H37)</f>
        <v>12.243883928571428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48</v>
      </c>
      <c r="D40" s="11" t="s">
        <v>26</v>
      </c>
      <c r="E40" s="5">
        <v>15.52</v>
      </c>
      <c r="F40" s="11">
        <v>1</v>
      </c>
      <c r="G40" s="21">
        <f>E40*F40</f>
        <v>15.52</v>
      </c>
      <c r="H40" s="21">
        <f>G40/$F$9</f>
        <v>0.4434285714285714</v>
      </c>
      <c r="I40" s="68"/>
    </row>
    <row r="41" spans="2:9" ht="13.5" customHeight="1">
      <c r="B41" s="5" t="s">
        <v>49</v>
      </c>
      <c r="D41" s="11" t="s">
        <v>26</v>
      </c>
      <c r="E41" s="5">
        <v>9.08</v>
      </c>
      <c r="F41" s="11">
        <v>1</v>
      </c>
      <c r="G41" s="21">
        <f>E41*F41</f>
        <v>9.08</v>
      </c>
      <c r="H41" s="21">
        <f>G41/$F$9</f>
        <v>0.25942857142857145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6.91</v>
      </c>
      <c r="F42" s="22">
        <v>1</v>
      </c>
      <c r="G42" s="21">
        <f>E42*F42</f>
        <v>6.91</v>
      </c>
      <c r="H42" s="21">
        <f>G42/$F$9</f>
        <v>0.19742857142857143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v>8.05</v>
      </c>
      <c r="F43" s="22">
        <v>1</v>
      </c>
      <c r="G43" s="21">
        <f>E43*F43</f>
        <v>8.05</v>
      </c>
      <c r="H43" s="21">
        <f>G43/$F$9</f>
        <v>0.23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39.56</v>
      </c>
      <c r="H45" s="27">
        <f>G45/F9</f>
        <v>1.1302857142857143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468.0959375</v>
      </c>
      <c r="H46" s="43">
        <f>G46/F9</f>
        <v>13.374169642857142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10.1</v>
      </c>
      <c r="F48" s="22">
        <v>1</v>
      </c>
      <c r="G48" s="21">
        <f>E48/F48</f>
        <v>10.1</v>
      </c>
      <c r="H48" s="21">
        <f>G48/$F$9</f>
        <v>0.28857142857142853</v>
      </c>
      <c r="I48" s="68"/>
    </row>
    <row r="49" spans="2:9" ht="13.5" customHeight="1">
      <c r="B49" s="36" t="s">
        <v>50</v>
      </c>
      <c r="C49" s="36"/>
      <c r="D49" s="11" t="s">
        <v>26</v>
      </c>
      <c r="E49" s="21">
        <v>61.86</v>
      </c>
      <c r="F49" s="22">
        <v>1</v>
      </c>
      <c r="G49" s="21">
        <f>E49/F49</f>
        <v>61.86</v>
      </c>
      <c r="H49" s="21">
        <f>G49/$F$9</f>
        <v>1.7674285714285713</v>
      </c>
      <c r="I49" s="68"/>
    </row>
    <row r="50" spans="2:9" ht="13.5" customHeight="1">
      <c r="B50" s="36" t="s">
        <v>29</v>
      </c>
      <c r="C50" s="36"/>
      <c r="D50" s="11" t="s">
        <v>26</v>
      </c>
      <c r="E50" s="21">
        <v>15.88</v>
      </c>
      <c r="F50" s="22">
        <v>1</v>
      </c>
      <c r="G50" s="21">
        <f>E50/F50</f>
        <v>15.88</v>
      </c>
      <c r="H50" s="21">
        <f>G50/$F$9</f>
        <v>0.45371428571428574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87.83999999999999</v>
      </c>
      <c r="H52" s="30">
        <f>G52/F9</f>
        <v>2.5097142857142853</v>
      </c>
      <c r="I52" s="30">
        <f>SUM(I48:I51)</f>
        <v>0</v>
      </c>
    </row>
    <row r="53" spans="2:9" ht="15.75" customHeight="1" thickBot="1" thickTop="1">
      <c r="B53" s="31" t="s">
        <v>30</v>
      </c>
      <c r="C53" s="31"/>
      <c r="D53" s="32"/>
      <c r="E53" s="31"/>
      <c r="F53" s="31"/>
      <c r="G53" s="33">
        <f>G46+G52</f>
        <v>555.9359375</v>
      </c>
      <c r="H53" s="33">
        <f>G53/F9</f>
        <v>15.883883928571429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G12-G53</f>
        <v>606.0640625</v>
      </c>
      <c r="H54" s="33">
        <f>G54/F9</f>
        <v>17.31611607142857</v>
      </c>
      <c r="I54" s="33">
        <f>I12-I53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61</v>
      </c>
      <c r="C56" s="36"/>
      <c r="D56" s="11"/>
      <c r="G56" s="21">
        <v>184</v>
      </c>
      <c r="H56" s="21">
        <f>G56/$F$9</f>
        <v>5.257142857142857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422.0640625</v>
      </c>
      <c r="H58" s="43">
        <f>G58/$F$9</f>
        <v>12.058973214285714</v>
      </c>
      <c r="I58" s="43">
        <f>I54-I56</f>
        <v>0</v>
      </c>
    </row>
    <row r="59" ht="4.5" customHeight="1"/>
    <row r="60" spans="2:9" ht="15" customHeight="1">
      <c r="B60" s="7" t="s">
        <v>14</v>
      </c>
      <c r="C60" s="7"/>
      <c r="D60" s="20"/>
      <c r="E60" s="20"/>
      <c r="F60" s="20"/>
      <c r="G60" s="20"/>
      <c r="H60" s="20"/>
      <c r="I60" s="20"/>
    </row>
    <row r="61" spans="3:9" ht="12.75" customHeight="1">
      <c r="C61" s="49"/>
      <c r="D61" s="49"/>
      <c r="E61" s="80" t="s">
        <v>59</v>
      </c>
      <c r="F61" s="80"/>
      <c r="G61" s="80"/>
      <c r="H61" s="80"/>
      <c r="I61" s="80"/>
    </row>
    <row r="62" spans="3:9" ht="12.75" customHeight="1">
      <c r="C62" s="49"/>
      <c r="D62" s="49"/>
      <c r="E62" s="48">
        <v>-0.25</v>
      </c>
      <c r="F62" s="48">
        <v>-0.1</v>
      </c>
      <c r="G62" s="49"/>
      <c r="H62" s="48">
        <v>0.1</v>
      </c>
      <c r="I62" s="48">
        <v>0.25</v>
      </c>
    </row>
    <row r="63" spans="3:9" ht="12.75" customHeight="1">
      <c r="C63" s="80" t="s">
        <v>15</v>
      </c>
      <c r="D63" s="80"/>
      <c r="E63" s="37">
        <f>G63*0.75</f>
        <v>24.900000000000002</v>
      </c>
      <c r="F63" s="37">
        <f>G63*0.9</f>
        <v>29.880000000000003</v>
      </c>
      <c r="G63" s="37">
        <f>E9</f>
        <v>33.2</v>
      </c>
      <c r="H63" s="37">
        <f>G63*1.1</f>
        <v>36.52</v>
      </c>
      <c r="I63" s="37">
        <f>G63*1.25</f>
        <v>41.5</v>
      </c>
    </row>
    <row r="64" spans="3:9" ht="12.75" customHeight="1">
      <c r="C64" s="59">
        <v>-0.25</v>
      </c>
      <c r="D64" s="44">
        <f>D66*0.75</f>
        <v>26.25</v>
      </c>
      <c r="E64" s="50">
        <f>(E$63*$D64)-$G$53</f>
        <v>97.68906249999998</v>
      </c>
      <c r="F64" s="51">
        <f aca="true" t="shared" si="2" ref="F64:I68">(F$63*$D64)-$G$53</f>
        <v>228.4140625</v>
      </c>
      <c r="G64" s="51">
        <f t="shared" si="2"/>
        <v>315.5640625000001</v>
      </c>
      <c r="H64" s="51">
        <f t="shared" si="2"/>
        <v>402.71406250000007</v>
      </c>
      <c r="I64" s="52">
        <f t="shared" si="2"/>
        <v>533.4390625</v>
      </c>
    </row>
    <row r="65" spans="3:9" ht="12.75" customHeight="1">
      <c r="C65" s="59">
        <v>-0.1</v>
      </c>
      <c r="D65" s="44">
        <f>D66*0.9</f>
        <v>31.5</v>
      </c>
      <c r="E65" s="53">
        <f>(E$63*$D65)-$G$53</f>
        <v>228.4140625</v>
      </c>
      <c r="F65" s="54">
        <f t="shared" si="2"/>
        <v>385.2840625</v>
      </c>
      <c r="G65" s="54">
        <f t="shared" si="2"/>
        <v>489.86406250000016</v>
      </c>
      <c r="H65" s="54">
        <f t="shared" si="2"/>
        <v>594.4440625000001</v>
      </c>
      <c r="I65" s="55">
        <f t="shared" si="2"/>
        <v>751.3140625</v>
      </c>
    </row>
    <row r="66" spans="3:9" ht="12.75" customHeight="1">
      <c r="C66" s="60" t="s">
        <v>60</v>
      </c>
      <c r="D66" s="44">
        <f>F9</f>
        <v>35</v>
      </c>
      <c r="E66" s="53">
        <f>(E$63*$D66)-$G$53</f>
        <v>315.5640625000001</v>
      </c>
      <c r="F66" s="54">
        <f t="shared" si="2"/>
        <v>489.86406250000016</v>
      </c>
      <c r="G66" s="54">
        <f t="shared" si="2"/>
        <v>606.0640625</v>
      </c>
      <c r="H66" s="54">
        <f t="shared" si="2"/>
        <v>722.2640625</v>
      </c>
      <c r="I66" s="55">
        <f t="shared" si="2"/>
        <v>896.5640625</v>
      </c>
    </row>
    <row r="67" spans="3:9" ht="12.75" customHeight="1">
      <c r="C67" s="59">
        <v>0.1</v>
      </c>
      <c r="D67" s="44">
        <f>D66*1.1</f>
        <v>38.5</v>
      </c>
      <c r="E67" s="53">
        <f>(E$63*$D67)-$G$53</f>
        <v>402.71406250000007</v>
      </c>
      <c r="F67" s="54">
        <f t="shared" si="2"/>
        <v>594.4440625000001</v>
      </c>
      <c r="G67" s="54">
        <f t="shared" si="2"/>
        <v>722.2640625</v>
      </c>
      <c r="H67" s="54">
        <f t="shared" si="2"/>
        <v>850.0840625000002</v>
      </c>
      <c r="I67" s="55">
        <f t="shared" si="2"/>
        <v>1041.8140625</v>
      </c>
    </row>
    <row r="68" spans="3:9" ht="12.75" customHeight="1">
      <c r="C68" s="59">
        <v>0.25</v>
      </c>
      <c r="D68" s="44">
        <f>D66*1.25</f>
        <v>43.75</v>
      </c>
      <c r="E68" s="56">
        <f>(E$63*$D68)-$G$53</f>
        <v>533.4390625</v>
      </c>
      <c r="F68" s="57">
        <f t="shared" si="2"/>
        <v>751.3140625</v>
      </c>
      <c r="G68" s="57">
        <f t="shared" si="2"/>
        <v>896.5640625000002</v>
      </c>
      <c r="H68" s="57">
        <f t="shared" si="2"/>
        <v>1041.8140625</v>
      </c>
      <c r="I68" s="58">
        <f t="shared" si="2"/>
        <v>1259.6890625</v>
      </c>
    </row>
  </sheetData>
  <sheetProtection sheet="1"/>
  <mergeCells count="3">
    <mergeCell ref="E61:I61"/>
    <mergeCell ref="C63:D63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Jenny Beierman</cp:lastModifiedBy>
  <cp:lastPrinted>2015-12-11T17:50:51Z</cp:lastPrinted>
  <dcterms:created xsi:type="dcterms:W3CDTF">2015-12-11T16:48:20Z</dcterms:created>
  <dcterms:modified xsi:type="dcterms:W3CDTF">2020-10-07T17:06:56Z</dcterms:modified>
  <cp:category/>
  <cp:version/>
  <cp:contentType/>
  <cp:contentStatus/>
</cp:coreProperties>
</file>