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644" activeTab="0"/>
  </bookViews>
  <sheets>
    <sheet name="Cow Carrying Costs" sheetId="1" r:id="rId1"/>
  </sheets>
  <definedNames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CSUEXT</author>
  </authors>
  <commentList>
    <comment ref="G104" authorId="0">
      <text>
        <r>
          <rPr>
            <sz val="10"/>
            <rFont val="Tahoma"/>
            <family val="2"/>
          </rPr>
          <t>Operating interest costs are typically calculated using total expenses divided by one-half (1/2) the year.</t>
        </r>
      </text>
    </comment>
  </commentList>
</comments>
</file>

<file path=xl/sharedStrings.xml><?xml version="1.0" encoding="utf-8"?>
<sst xmlns="http://schemas.openxmlformats.org/spreadsheetml/2006/main" count="187" uniqueCount="100">
  <si>
    <t>head</t>
  </si>
  <si>
    <t>Cows</t>
  </si>
  <si>
    <t>What Are Your "Cow Carrying Costs?"</t>
  </si>
  <si>
    <t>Cow-Calf Enterprise Budget</t>
  </si>
  <si>
    <t>Herd Size:</t>
  </si>
  <si>
    <t>Annual Operating Costs:</t>
  </si>
  <si>
    <t>Per Cow</t>
  </si>
  <si>
    <t>Per Herd</t>
  </si>
  <si>
    <t>Purchased Feed</t>
  </si>
  <si>
    <t>Lbs Per Day</t>
  </si>
  <si>
    <t xml:space="preserve">Price </t>
  </si>
  <si>
    <t>Cost</t>
  </si>
  <si>
    <t>Description</t>
  </si>
  <si>
    <t>Unit</t>
  </si>
  <si>
    <t xml:space="preserve">Days </t>
  </si>
  <si>
    <t xml:space="preserve"> Per Unit </t>
  </si>
  <si>
    <t xml:space="preserve">Per Cow </t>
  </si>
  <si>
    <t xml:space="preserve">Per Herd </t>
  </si>
  <si>
    <t>Alfalfa Hay</t>
  </si>
  <si>
    <t>tons</t>
  </si>
  <si>
    <t>Grass Hay</t>
  </si>
  <si>
    <t>Other Roughages</t>
  </si>
  <si>
    <t>Grain/Concentrates</t>
  </si>
  <si>
    <t>lbs</t>
  </si>
  <si>
    <t>Protein Supplements</t>
  </si>
  <si>
    <t>Salt/Mineral</t>
  </si>
  <si>
    <t>Other Livestock Feed</t>
  </si>
  <si>
    <t>Subtotal of Livestock Feed</t>
  </si>
  <si>
    <t>Land Expenses</t>
  </si>
  <si>
    <t>Fert. &amp; Chem.</t>
  </si>
  <si>
    <t>acre</t>
  </si>
  <si>
    <t>Rents and Leases</t>
  </si>
  <si>
    <t>aum</t>
  </si>
  <si>
    <t>Irrigation Supplies</t>
  </si>
  <si>
    <t>??</t>
  </si>
  <si>
    <t>M&amp;R Land and Bldgs.</t>
  </si>
  <si>
    <t>dollars</t>
  </si>
  <si>
    <t>Insur. (Bld, Mach., Lvst.)</t>
  </si>
  <si>
    <t>Other Land</t>
  </si>
  <si>
    <t>Livestock Medical &amp; Breeding</t>
  </si>
  <si>
    <t xml:space="preserve">Per Unit </t>
  </si>
  <si>
    <t>Calf Vaccines</t>
  </si>
  <si>
    <t>each</t>
  </si>
  <si>
    <t>Breeding Vaccines</t>
  </si>
  <si>
    <t>Other Vaccines</t>
  </si>
  <si>
    <t>Pregnancy Test</t>
  </si>
  <si>
    <t>cow</t>
  </si>
  <si>
    <t>Bull Fertility Test</t>
  </si>
  <si>
    <t>bull</t>
  </si>
  <si>
    <t>Misc Medicine</t>
  </si>
  <si>
    <t>Medical Supplies</t>
  </si>
  <si>
    <t>Other Medical</t>
  </si>
  <si>
    <t>Subtotal of Livestock Medical and Breeding</t>
  </si>
  <si>
    <t>Livestock Supplies</t>
  </si>
  <si>
    <t>Feeding Supplies</t>
  </si>
  <si>
    <t>Tack</t>
  </si>
  <si>
    <t>Ear Tags</t>
  </si>
  <si>
    <t>Other Supplies</t>
  </si>
  <si>
    <t>Subtotal of Livestock Supplies</t>
  </si>
  <si>
    <t>Marketing</t>
  </si>
  <si>
    <t>Freight and Trucking</t>
  </si>
  <si>
    <t>mile</t>
  </si>
  <si>
    <t>Selling Comm/Yardage</t>
  </si>
  <si>
    <t>Brand Inspection</t>
  </si>
  <si>
    <t>Health Inspection</t>
  </si>
  <si>
    <t>Lodging/Meals Etc.</t>
  </si>
  <si>
    <t>Hedging Expense</t>
  </si>
  <si>
    <t>Other Marketing</t>
  </si>
  <si>
    <t>Subtotal of Marketing</t>
  </si>
  <si>
    <t>Machinery &amp; Equipment</t>
  </si>
  <si>
    <t>Fuel and Lubrication</t>
  </si>
  <si>
    <t>Maint. and Repairs</t>
  </si>
  <si>
    <t>Equipment Leases</t>
  </si>
  <si>
    <t>Machine Hire</t>
  </si>
  <si>
    <t>Other Mach.&amp; Equip.</t>
  </si>
  <si>
    <t>Labor</t>
  </si>
  <si>
    <t>Wages</t>
  </si>
  <si>
    <t>FICA</t>
  </si>
  <si>
    <t>Contract Labor</t>
  </si>
  <si>
    <t>Professional Fees</t>
  </si>
  <si>
    <t>fees</t>
  </si>
  <si>
    <t>Workman's Comp</t>
  </si>
  <si>
    <t>Other Labor</t>
  </si>
  <si>
    <t>pct</t>
  </si>
  <si>
    <t>Operating Interest</t>
  </si>
  <si>
    <t>Other Interest</t>
  </si>
  <si>
    <t>Interest</t>
  </si>
  <si>
    <t xml:space="preserve">Quantity </t>
  </si>
  <si>
    <t>Dollars</t>
  </si>
  <si>
    <t>Term (Years)</t>
  </si>
  <si>
    <t>Rate</t>
  </si>
  <si>
    <t>Subtotal of Labor</t>
  </si>
  <si>
    <t xml:space="preserve">Subtotal of Machinery and Equipment </t>
  </si>
  <si>
    <t xml:space="preserve">Subtotal of Interest </t>
  </si>
  <si>
    <t>Subtotal of Land</t>
  </si>
  <si>
    <t>The information presented in this decision aid serves only as a guide. It does not replace  the knowledge and</t>
  </si>
  <si>
    <t>Authors:</t>
  </si>
  <si>
    <t>Jeffrey E. Tranel, Agriculture &amp; Business Management Economist, jtranel@colostate.edu</t>
  </si>
  <si>
    <t>Rodney L. Sharp, Agriculture &amp; Business Management Economist, rod.sharp@colostate.edu</t>
  </si>
  <si>
    <t>information available from your tax professional, banker, and other persons knowledgeable of your business.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</si>
</sst>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0_)"/>
    <numFmt numFmtId="167" formatCode="_(&quot;$&quot;* #,##0_);_(&quot;$&quot;* \(#,##0\);_(&quot;$&quot;* &quot;-&quot;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b/>
      <sz val="16"/>
      <color indexed="17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3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3"/>
      <color indexed="12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FF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Helv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55" applyFont="1">
      <alignment/>
      <protection/>
    </xf>
    <xf numFmtId="0" fontId="2" fillId="0" borderId="0" xfId="55">
      <alignment/>
      <protection/>
    </xf>
    <xf numFmtId="0" fontId="6" fillId="0" borderId="10" xfId="55" applyFont="1" applyBorder="1" applyAlignment="1" applyProtection="1">
      <alignment horizontal="right"/>
      <protection/>
    </xf>
    <xf numFmtId="0" fontId="6" fillId="0" borderId="11" xfId="55" applyFont="1" applyBorder="1" applyAlignment="1" applyProtection="1">
      <alignment horizontal="left"/>
      <protection/>
    </xf>
    <xf numFmtId="0" fontId="6" fillId="0" borderId="12" xfId="55" applyFont="1" applyBorder="1" applyAlignment="1" applyProtection="1">
      <alignment horizontal="left"/>
      <protection/>
    </xf>
    <xf numFmtId="0" fontId="6" fillId="0" borderId="11" xfId="55" applyFont="1" applyBorder="1" applyAlignment="1" applyProtection="1">
      <alignment horizontal="right"/>
      <protection/>
    </xf>
    <xf numFmtId="0" fontId="6" fillId="0" borderId="0" xfId="55" applyFont="1" applyBorder="1" applyAlignment="1" applyProtection="1">
      <alignment horizontal="left"/>
      <protection/>
    </xf>
    <xf numFmtId="0" fontId="6" fillId="0" borderId="0" xfId="55" applyFont="1" applyBorder="1" applyAlignment="1" applyProtection="1">
      <alignment horizontal="right"/>
      <protection/>
    </xf>
    <xf numFmtId="0" fontId="6" fillId="0" borderId="13" xfId="55" applyFont="1" applyBorder="1" applyAlignment="1" applyProtection="1">
      <alignment horizontal="left"/>
      <protection/>
    </xf>
    <xf numFmtId="0" fontId="6" fillId="0" borderId="14" xfId="55" applyFont="1" applyBorder="1" applyAlignment="1" applyProtection="1">
      <alignment horizontal="left"/>
      <protection/>
    </xf>
    <xf numFmtId="0" fontId="6" fillId="0" borderId="14" xfId="55" applyFont="1" applyBorder="1" applyAlignment="1" applyProtection="1">
      <alignment horizontal="center"/>
      <protection/>
    </xf>
    <xf numFmtId="0" fontId="6" fillId="0" borderId="11" xfId="55" applyFont="1" applyBorder="1" applyAlignment="1" applyProtection="1">
      <alignment horizontal="center"/>
      <protection/>
    </xf>
    <xf numFmtId="38" fontId="6" fillId="0" borderId="0" xfId="55" applyNumberFormat="1" applyFont="1" applyBorder="1" applyProtection="1">
      <alignment/>
      <protection/>
    </xf>
    <xf numFmtId="0" fontId="5" fillId="0" borderId="14" xfId="55" applyFont="1" applyBorder="1" applyAlignment="1" applyProtection="1">
      <alignment horizontal="left"/>
      <protection/>
    </xf>
    <xf numFmtId="44" fontId="6" fillId="0" borderId="14" xfId="44" applyNumberFormat="1" applyFont="1" applyBorder="1" applyAlignment="1" applyProtection="1">
      <alignment/>
      <protection/>
    </xf>
    <xf numFmtId="42" fontId="6" fillId="0" borderId="14" xfId="44" applyNumberFormat="1" applyFont="1" applyBorder="1" applyAlignment="1" applyProtection="1">
      <alignment/>
      <protection/>
    </xf>
    <xf numFmtId="0" fontId="6" fillId="0" borderId="10" xfId="55" applyFont="1" applyBorder="1" applyProtection="1">
      <alignment/>
      <protection/>
    </xf>
    <xf numFmtId="0" fontId="6" fillId="0" borderId="15" xfId="55" applyFont="1" applyBorder="1" applyProtection="1">
      <alignment/>
      <protection/>
    </xf>
    <xf numFmtId="0" fontId="6" fillId="0" borderId="14" xfId="55" applyFont="1" applyBorder="1" applyProtection="1">
      <alignment/>
      <protection/>
    </xf>
    <xf numFmtId="44" fontId="6" fillId="0" borderId="14" xfId="55" applyNumberFormat="1" applyFont="1" applyBorder="1" applyProtection="1">
      <alignment/>
      <protection/>
    </xf>
    <xf numFmtId="42" fontId="6" fillId="0" borderId="14" xfId="55" applyNumberFormat="1" applyFont="1" applyBorder="1" applyProtection="1">
      <alignment/>
      <protection/>
    </xf>
    <xf numFmtId="0" fontId="6" fillId="0" borderId="10" xfId="55" applyFont="1" applyBorder="1" applyAlignment="1" applyProtection="1">
      <alignment horizontal="center"/>
      <protection/>
    </xf>
    <xf numFmtId="37" fontId="6" fillId="0" borderId="0" xfId="55" applyNumberFormat="1" applyFont="1" applyBorder="1" applyProtection="1">
      <alignment/>
      <protection/>
    </xf>
    <xf numFmtId="0" fontId="6" fillId="0" borderId="16" xfId="55" applyFont="1" applyBorder="1" applyProtection="1">
      <alignment/>
      <protection/>
    </xf>
    <xf numFmtId="0" fontId="6" fillId="0" borderId="17" xfId="55" applyFont="1" applyBorder="1" applyProtection="1">
      <alignment/>
      <protection/>
    </xf>
    <xf numFmtId="0" fontId="6" fillId="0" borderId="12" xfId="55" applyFont="1" applyBorder="1" applyProtection="1">
      <alignment/>
      <protection/>
    </xf>
    <xf numFmtId="0" fontId="6" fillId="0" borderId="12" xfId="55" applyFont="1" applyBorder="1" applyAlignment="1" applyProtection="1">
      <alignment horizontal="right"/>
      <protection/>
    </xf>
    <xf numFmtId="0" fontId="6" fillId="0" borderId="18" xfId="55" applyFont="1" applyBorder="1" applyProtection="1">
      <alignment/>
      <protection/>
    </xf>
    <xf numFmtId="164" fontId="6" fillId="0" borderId="0" xfId="42" applyNumberFormat="1" applyFont="1" applyFill="1" applyBorder="1" applyAlignment="1" applyProtection="1">
      <alignment/>
      <protection/>
    </xf>
    <xf numFmtId="0" fontId="6" fillId="0" borderId="0" xfId="55" applyFont="1" applyBorder="1" applyProtection="1">
      <alignment/>
      <protection/>
    </xf>
    <xf numFmtId="40" fontId="6" fillId="0" borderId="19" xfId="42" applyNumberFormat="1" applyFont="1" applyBorder="1" applyAlignment="1" applyProtection="1">
      <alignment/>
      <protection/>
    </xf>
    <xf numFmtId="0" fontId="6" fillId="0" borderId="13" xfId="55" applyFont="1" applyBorder="1" applyProtection="1">
      <alignment/>
      <protection/>
    </xf>
    <xf numFmtId="40" fontId="6" fillId="0" borderId="13" xfId="42" applyNumberFormat="1" applyFont="1" applyBorder="1" applyAlignment="1" applyProtection="1">
      <alignment/>
      <protection/>
    </xf>
    <xf numFmtId="0" fontId="6" fillId="0" borderId="20" xfId="55" applyFont="1" applyBorder="1" applyProtection="1">
      <alignment/>
      <protection/>
    </xf>
    <xf numFmtId="0" fontId="6" fillId="0" borderId="21" xfId="55" applyFont="1" applyBorder="1" applyProtection="1">
      <alignment/>
      <protection/>
    </xf>
    <xf numFmtId="0" fontId="6" fillId="0" borderId="0" xfId="55" applyFont="1" applyBorder="1" applyAlignment="1" applyProtection="1">
      <alignment horizontal="center"/>
      <protection/>
    </xf>
    <xf numFmtId="38" fontId="6" fillId="0" borderId="13" xfId="55" applyNumberFormat="1" applyFont="1" applyBorder="1" applyProtection="1">
      <alignment/>
      <protection/>
    </xf>
    <xf numFmtId="37" fontId="6" fillId="0" borderId="13" xfId="55" applyNumberFormat="1" applyFont="1" applyBorder="1" applyProtection="1">
      <alignment/>
      <protection/>
    </xf>
    <xf numFmtId="40" fontId="6" fillId="0" borderId="0" xfId="42" applyNumberFormat="1" applyFont="1" applyBorder="1" applyAlignment="1" applyProtection="1">
      <alignment/>
      <protection/>
    </xf>
    <xf numFmtId="38" fontId="8" fillId="32" borderId="22" xfId="55" applyNumberFormat="1" applyFont="1" applyFill="1" applyBorder="1" applyProtection="1">
      <alignment/>
      <protection locked="0"/>
    </xf>
    <xf numFmtId="40" fontId="8" fillId="32" borderId="22" xfId="55" applyNumberFormat="1" applyFont="1" applyFill="1" applyBorder="1" applyProtection="1">
      <alignment/>
      <protection locked="0"/>
    </xf>
    <xf numFmtId="0" fontId="3" fillId="0" borderId="0" xfId="55" applyFont="1" applyProtection="1">
      <alignment/>
      <protection/>
    </xf>
    <xf numFmtId="0" fontId="2" fillId="0" borderId="0" xfId="55" applyProtection="1">
      <alignment/>
      <protection/>
    </xf>
    <xf numFmtId="0" fontId="6" fillId="0" borderId="0" xfId="55" applyFont="1" applyProtection="1">
      <alignment/>
      <protection/>
    </xf>
    <xf numFmtId="0" fontId="6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6" fillId="0" borderId="0" xfId="55" applyFont="1" applyAlignment="1" applyProtection="1">
      <alignment horizontal="left"/>
      <protection/>
    </xf>
    <xf numFmtId="0" fontId="5" fillId="0" borderId="0" xfId="55" applyFont="1" applyProtection="1">
      <alignment/>
      <protection/>
    </xf>
    <xf numFmtId="0" fontId="6" fillId="0" borderId="12" xfId="55" applyFont="1" applyBorder="1" applyAlignment="1" applyProtection="1">
      <alignment horizontal="center"/>
      <protection/>
    </xf>
    <xf numFmtId="164" fontId="6" fillId="0" borderId="12" xfId="42" applyNumberFormat="1" applyFont="1" applyBorder="1" applyAlignment="1" applyProtection="1">
      <alignment horizontal="right"/>
      <protection/>
    </xf>
    <xf numFmtId="164" fontId="6" fillId="0" borderId="0" xfId="42" applyNumberFormat="1" applyFont="1" applyBorder="1" applyAlignment="1" applyProtection="1">
      <alignment horizontal="right"/>
      <protection/>
    </xf>
    <xf numFmtId="38" fontId="6" fillId="0" borderId="0" xfId="42" applyNumberFormat="1" applyFont="1" applyBorder="1" applyAlignment="1" applyProtection="1">
      <alignment/>
      <protection/>
    </xf>
    <xf numFmtId="0" fontId="6" fillId="0" borderId="13" xfId="55" applyFont="1" applyBorder="1" applyAlignment="1" applyProtection="1">
      <alignment horizontal="center"/>
      <protection/>
    </xf>
    <xf numFmtId="40" fontId="8" fillId="0" borderId="13" xfId="42" applyNumberFormat="1" applyFont="1" applyFill="1" applyBorder="1" applyAlignment="1" applyProtection="1">
      <alignment horizontal="right"/>
      <protection/>
    </xf>
    <xf numFmtId="38" fontId="8" fillId="0" borderId="13" xfId="55" applyNumberFormat="1" applyFont="1" applyFill="1" applyBorder="1" applyAlignment="1" applyProtection="1">
      <alignment horizontal="right"/>
      <protection/>
    </xf>
    <xf numFmtId="38" fontId="6" fillId="0" borderId="13" xfId="42" applyNumberFormat="1" applyFont="1" applyBorder="1" applyAlignment="1" applyProtection="1">
      <alignment/>
      <protection/>
    </xf>
    <xf numFmtId="40" fontId="6" fillId="0" borderId="14" xfId="55" applyNumberFormat="1" applyFont="1" applyBorder="1" applyAlignment="1" applyProtection="1">
      <alignment horizontal="right"/>
      <protection/>
    </xf>
    <xf numFmtId="44" fontId="6" fillId="0" borderId="14" xfId="44" applyFont="1" applyBorder="1" applyAlignment="1" applyProtection="1">
      <alignment horizontal="center"/>
      <protection/>
    </xf>
    <xf numFmtId="42" fontId="6" fillId="0" borderId="14" xfId="44" applyNumberFormat="1" applyFont="1" applyBorder="1" applyAlignment="1" applyProtection="1">
      <alignment horizontal="center"/>
      <protection/>
    </xf>
    <xf numFmtId="40" fontId="6" fillId="0" borderId="0" xfId="55" applyNumberFormat="1" applyFont="1" applyBorder="1" applyProtection="1">
      <alignment/>
      <protection/>
    </xf>
    <xf numFmtId="38" fontId="8" fillId="0" borderId="13" xfId="42" applyNumberFormat="1" applyFont="1" applyFill="1" applyBorder="1" applyAlignment="1" applyProtection="1">
      <alignment/>
      <protection/>
    </xf>
    <xf numFmtId="40" fontId="8" fillId="0" borderId="13" xfId="42" applyNumberFormat="1" applyFont="1" applyFill="1" applyBorder="1" applyAlignment="1" applyProtection="1">
      <alignment/>
      <protection/>
    </xf>
    <xf numFmtId="40" fontId="6" fillId="0" borderId="13" xfId="55" applyNumberFormat="1" applyFont="1" applyBorder="1" applyProtection="1">
      <alignment/>
      <protection/>
    </xf>
    <xf numFmtId="0" fontId="8" fillId="0" borderId="13" xfId="55" applyFont="1" applyFill="1" applyBorder="1" applyAlignment="1" applyProtection="1">
      <alignment horizontal="center"/>
      <protection/>
    </xf>
    <xf numFmtId="38" fontId="8" fillId="0" borderId="13" xfId="55" applyNumberFormat="1" applyFont="1" applyFill="1" applyBorder="1" applyProtection="1">
      <alignment/>
      <protection/>
    </xf>
    <xf numFmtId="40" fontId="8" fillId="0" borderId="13" xfId="55" applyNumberFormat="1" applyFont="1" applyFill="1" applyBorder="1" applyProtection="1">
      <alignment/>
      <protection/>
    </xf>
    <xf numFmtId="166" fontId="8" fillId="0" borderId="13" xfId="55" applyNumberFormat="1" applyFont="1" applyFill="1" applyBorder="1" applyProtection="1">
      <alignment/>
      <protection/>
    </xf>
    <xf numFmtId="165" fontId="8" fillId="0" borderId="13" xfId="55" applyNumberFormat="1" applyFont="1" applyFill="1" applyBorder="1" applyProtection="1">
      <alignment/>
      <protection/>
    </xf>
    <xf numFmtId="3" fontId="8" fillId="0" borderId="13" xfId="55" applyNumberFormat="1" applyFont="1" applyFill="1" applyBorder="1" applyProtection="1">
      <alignment/>
      <protection/>
    </xf>
    <xf numFmtId="166" fontId="8" fillId="0" borderId="13" xfId="55" applyNumberFormat="1" applyFont="1" applyFill="1" applyBorder="1" applyAlignment="1" applyProtection="1">
      <alignment horizontal="center"/>
      <protection/>
    </xf>
    <xf numFmtId="10" fontId="8" fillId="0" borderId="13" xfId="58" applyNumberFormat="1" applyFont="1" applyFill="1" applyBorder="1" applyAlignment="1" applyProtection="1">
      <alignment/>
      <protection/>
    </xf>
    <xf numFmtId="0" fontId="4" fillId="0" borderId="0" xfId="55" applyFont="1" applyAlignment="1" applyProtection="1">
      <alignment/>
      <protection/>
    </xf>
    <xf numFmtId="44" fontId="9" fillId="11" borderId="23" xfId="55" applyNumberFormat="1" applyFont="1" applyFill="1" applyBorder="1" applyAlignment="1" applyProtection="1">
      <alignment horizontal="center" vertical="center"/>
      <protection/>
    </xf>
    <xf numFmtId="0" fontId="6" fillId="11" borderId="24" xfId="55" applyFont="1" applyFill="1" applyBorder="1" applyAlignment="1" applyProtection="1">
      <alignment horizontal="center"/>
      <protection/>
    </xf>
    <xf numFmtId="167" fontId="9" fillId="11" borderId="23" xfId="55" applyNumberFormat="1" applyFont="1" applyFill="1" applyBorder="1" applyAlignment="1" applyProtection="1">
      <alignment horizontal="center" vertical="center"/>
      <protection/>
    </xf>
    <xf numFmtId="0" fontId="27" fillId="0" borderId="0" xfId="55" applyFont="1" applyProtection="1">
      <alignment/>
      <protection/>
    </xf>
    <xf numFmtId="0" fontId="49" fillId="33" borderId="25" xfId="55" applyFont="1" applyFill="1" applyBorder="1" applyAlignment="1" applyProtection="1">
      <alignment horizontal="center" vertical="center"/>
      <protection locked="0"/>
    </xf>
    <xf numFmtId="40" fontId="8" fillId="33" borderId="22" xfId="42" applyNumberFormat="1" applyFont="1" applyFill="1" applyBorder="1" applyAlignment="1" applyProtection="1">
      <alignment horizontal="right"/>
      <protection locked="0"/>
    </xf>
    <xf numFmtId="38" fontId="8" fillId="33" borderId="22" xfId="55" applyNumberFormat="1" applyFont="1" applyFill="1" applyBorder="1" applyAlignment="1" applyProtection="1">
      <alignment horizontal="right"/>
      <protection locked="0"/>
    </xf>
    <xf numFmtId="38" fontId="8" fillId="33" borderId="22" xfId="42" applyNumberFormat="1" applyFont="1" applyFill="1" applyBorder="1" applyAlignment="1" applyProtection="1">
      <alignment/>
      <protection locked="0"/>
    </xf>
    <xf numFmtId="40" fontId="8" fillId="33" borderId="22" xfId="42" applyNumberFormat="1" applyFont="1" applyFill="1" applyBorder="1" applyAlignment="1" applyProtection="1">
      <alignment/>
      <protection locked="0"/>
    </xf>
    <xf numFmtId="38" fontId="8" fillId="33" borderId="22" xfId="55" applyNumberFormat="1" applyFont="1" applyFill="1" applyBorder="1" applyProtection="1">
      <alignment/>
      <protection locked="0"/>
    </xf>
    <xf numFmtId="40" fontId="8" fillId="33" borderId="22" xfId="55" applyNumberFormat="1" applyFont="1" applyFill="1" applyBorder="1" applyProtection="1">
      <alignment/>
      <protection locked="0"/>
    </xf>
    <xf numFmtId="0" fontId="8" fillId="33" borderId="26" xfId="55" applyFont="1" applyFill="1" applyBorder="1" applyAlignment="1" applyProtection="1">
      <alignment horizontal="center"/>
      <protection locked="0"/>
    </xf>
    <xf numFmtId="0" fontId="8" fillId="33" borderId="22" xfId="55" applyFont="1" applyFill="1" applyBorder="1" applyAlignment="1" applyProtection="1">
      <alignment horizontal="center"/>
      <protection locked="0"/>
    </xf>
    <xf numFmtId="165" fontId="8" fillId="33" borderId="22" xfId="55" applyNumberFormat="1" applyFont="1" applyFill="1" applyBorder="1" applyAlignment="1" applyProtection="1">
      <alignment horizontal="center"/>
      <protection locked="0"/>
    </xf>
    <xf numFmtId="10" fontId="8" fillId="33" borderId="22" xfId="58" applyNumberFormat="1" applyFont="1" applyFill="1" applyBorder="1" applyAlignment="1" applyProtection="1">
      <alignment/>
      <protection locked="0"/>
    </xf>
    <xf numFmtId="166" fontId="8" fillId="33" borderId="22" xfId="55" applyNumberFormat="1" applyFont="1" applyFill="1" applyBorder="1" applyAlignment="1" applyProtection="1">
      <alignment horizontal="center"/>
      <protection locked="0"/>
    </xf>
    <xf numFmtId="0" fontId="50" fillId="0" borderId="0" xfId="55" applyFont="1" applyProtection="1">
      <alignment/>
      <protection/>
    </xf>
    <xf numFmtId="0" fontId="51" fillId="0" borderId="0" xfId="55" applyFont="1" applyProtection="1">
      <alignment/>
      <protection/>
    </xf>
    <xf numFmtId="0" fontId="52" fillId="0" borderId="0" xfId="55" applyFont="1">
      <alignment/>
      <protection/>
    </xf>
    <xf numFmtId="0" fontId="52" fillId="0" borderId="0" xfId="55" applyFont="1" applyProtection="1">
      <alignment/>
      <protection/>
    </xf>
    <xf numFmtId="0" fontId="6" fillId="12" borderId="24" xfId="55" applyFont="1" applyFill="1" applyBorder="1" applyAlignment="1" applyProtection="1">
      <alignment horizontal="center"/>
      <protection/>
    </xf>
    <xf numFmtId="0" fontId="5" fillId="0" borderId="27" xfId="55" applyFont="1" applyBorder="1" applyAlignment="1" applyProtection="1">
      <alignment horizontal="center" vertical="center" textRotation="90"/>
      <protection/>
    </xf>
    <xf numFmtId="0" fontId="5" fillId="0" borderId="28" xfId="55" applyFont="1" applyBorder="1" applyAlignment="1" applyProtection="1">
      <alignment horizontal="center" vertical="center" textRotation="90"/>
      <protection/>
    </xf>
    <xf numFmtId="0" fontId="5" fillId="0" borderId="29" xfId="55" applyFont="1" applyBorder="1" applyAlignment="1" applyProtection="1">
      <alignment horizontal="center" vertical="center" textRotation="90"/>
      <protection/>
    </xf>
    <xf numFmtId="0" fontId="6" fillId="0" borderId="30" xfId="55" applyFont="1" applyBorder="1" applyAlignment="1" applyProtection="1">
      <alignment horizontal="center"/>
      <protection/>
    </xf>
    <xf numFmtId="0" fontId="4" fillId="0" borderId="0" xfId="55" applyFont="1" applyAlignment="1" applyProtection="1">
      <alignment horizontal="left"/>
      <protection/>
    </xf>
    <xf numFmtId="0" fontId="6" fillId="11" borderId="26" xfId="55" applyFont="1" applyFill="1" applyBorder="1" applyAlignment="1" applyProtection="1">
      <alignment horizontal="center"/>
      <protection/>
    </xf>
    <xf numFmtId="0" fontId="6" fillId="11" borderId="31" xfId="55" applyFont="1" applyFill="1" applyBorder="1" applyAlignment="1" applyProtection="1">
      <alignment horizontal="center"/>
      <protection/>
    </xf>
    <xf numFmtId="0" fontId="6" fillId="11" borderId="32" xfId="55" applyFont="1" applyFill="1" applyBorder="1" applyAlignment="1" applyProtection="1">
      <alignment horizontal="center"/>
      <protection/>
    </xf>
    <xf numFmtId="0" fontId="6" fillId="12" borderId="26" xfId="55" applyFont="1" applyFill="1" applyBorder="1" applyAlignment="1" applyProtection="1">
      <alignment horizontal="center"/>
      <protection/>
    </xf>
    <xf numFmtId="0" fontId="6" fillId="12" borderId="31" xfId="55" applyFont="1" applyFill="1" applyBorder="1" applyAlignment="1" applyProtection="1">
      <alignment horizontal="center"/>
      <protection/>
    </xf>
    <xf numFmtId="0" fontId="6" fillId="12" borderId="32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Stocking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76200</xdr:rowOff>
    </xdr:from>
    <xdr:to>
      <xdr:col>11</xdr:col>
      <xdr:colOff>0</xdr:colOff>
      <xdr:row>5</xdr:row>
      <xdr:rowOff>38100</xdr:rowOff>
    </xdr:to>
    <xdr:pic>
      <xdr:nvPicPr>
        <xdr:cNvPr id="1" name="Picture 1" descr="CSU-ext-rght-Gre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76200"/>
          <a:ext cx="1209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2" customWidth="1"/>
    <col min="2" max="2" width="6.7109375" style="2" customWidth="1"/>
    <col min="3" max="3" width="0.85546875" style="2" customWidth="1"/>
    <col min="4" max="5" width="11.7109375" style="2" customWidth="1"/>
    <col min="6" max="6" width="10.7109375" style="2" customWidth="1"/>
    <col min="7" max="7" width="12.7109375" style="2" customWidth="1"/>
    <col min="8" max="8" width="10.7109375" style="2" customWidth="1"/>
    <col min="9" max="10" width="11.7109375" style="2" customWidth="1"/>
    <col min="11" max="11" width="12.7109375" style="2" customWidth="1"/>
    <col min="12" max="12" width="0.85546875" style="2" customWidth="1"/>
    <col min="13" max="16384" width="11.421875" style="2" customWidth="1"/>
  </cols>
  <sheetData>
    <row r="1" spans="1:13" ht="20.25">
      <c r="A1" s="42"/>
      <c r="B1" s="98" t="s">
        <v>2</v>
      </c>
      <c r="C1" s="98"/>
      <c r="D1" s="98"/>
      <c r="E1" s="98"/>
      <c r="F1" s="98"/>
      <c r="G1" s="98"/>
      <c r="H1" s="98"/>
      <c r="I1" s="72"/>
      <c r="J1" s="72"/>
      <c r="K1" s="72"/>
      <c r="L1" s="42"/>
      <c r="M1" s="1"/>
    </row>
    <row r="2" spans="1:13" ht="20.25">
      <c r="A2" s="42"/>
      <c r="B2" s="98" t="s">
        <v>3</v>
      </c>
      <c r="C2" s="98"/>
      <c r="D2" s="98"/>
      <c r="E2" s="98"/>
      <c r="F2" s="98"/>
      <c r="G2" s="98"/>
      <c r="H2" s="98"/>
      <c r="I2" s="72"/>
      <c r="J2" s="72"/>
      <c r="K2" s="72"/>
      <c r="L2" s="42"/>
      <c r="M2" s="1"/>
    </row>
    <row r="3" spans="1:13" ht="15.75">
      <c r="A3" s="42"/>
      <c r="B3" s="76" t="s">
        <v>96</v>
      </c>
      <c r="C3" s="76"/>
      <c r="D3" s="76" t="s">
        <v>97</v>
      </c>
      <c r="E3" s="42"/>
      <c r="F3" s="43"/>
      <c r="G3" s="43"/>
      <c r="H3" s="43"/>
      <c r="I3" s="43"/>
      <c r="J3" s="42"/>
      <c r="K3" s="42"/>
      <c r="L3" s="42"/>
      <c r="M3" s="1"/>
    </row>
    <row r="4" spans="1:13" ht="15.75">
      <c r="A4" s="42"/>
      <c r="B4" s="76"/>
      <c r="C4" s="76"/>
      <c r="D4" s="76" t="s">
        <v>98</v>
      </c>
      <c r="E4" s="42"/>
      <c r="F4" s="43"/>
      <c r="G4" s="43"/>
      <c r="H4" s="43"/>
      <c r="I4" s="43"/>
      <c r="J4" s="42"/>
      <c r="K4" s="42"/>
      <c r="L4" s="42"/>
      <c r="M4" s="1"/>
    </row>
    <row r="5" spans="1:13" ht="15.75">
      <c r="A5" s="42"/>
      <c r="B5" s="76"/>
      <c r="C5" s="76"/>
      <c r="D5" s="76"/>
      <c r="E5" s="42"/>
      <c r="F5" s="43"/>
      <c r="G5" s="43"/>
      <c r="H5" s="43"/>
      <c r="I5" s="43"/>
      <c r="J5" s="42"/>
      <c r="K5" s="42"/>
      <c r="L5" s="42"/>
      <c r="M5" s="1"/>
    </row>
    <row r="6" spans="1:13" ht="15.75">
      <c r="A6" s="42"/>
      <c r="B6" s="89" t="s">
        <v>95</v>
      </c>
      <c r="C6" s="90"/>
      <c r="D6" s="91"/>
      <c r="E6" s="90"/>
      <c r="F6" s="92"/>
      <c r="G6" s="92"/>
      <c r="H6" s="92"/>
      <c r="I6" s="92"/>
      <c r="J6" s="42"/>
      <c r="K6" s="42"/>
      <c r="L6" s="42"/>
      <c r="M6" s="1"/>
    </row>
    <row r="7" spans="1:13" ht="15.75">
      <c r="A7" s="42"/>
      <c r="B7" s="89" t="s">
        <v>99</v>
      </c>
      <c r="C7" s="42"/>
      <c r="D7" s="42"/>
      <c r="E7" s="42"/>
      <c r="F7" s="43"/>
      <c r="G7" s="43"/>
      <c r="H7" s="43"/>
      <c r="I7" s="43"/>
      <c r="J7" s="42"/>
      <c r="K7" s="42"/>
      <c r="L7" s="42"/>
      <c r="M7" s="1"/>
    </row>
    <row r="8" spans="1:13" ht="15.75">
      <c r="A8" s="42"/>
      <c r="B8" s="42"/>
      <c r="C8" s="42"/>
      <c r="D8" s="42"/>
      <c r="E8" s="42"/>
      <c r="F8" s="43"/>
      <c r="G8" s="43"/>
      <c r="H8" s="43"/>
      <c r="I8" s="43"/>
      <c r="J8" s="42"/>
      <c r="K8" s="42"/>
      <c r="L8" s="42"/>
      <c r="M8" s="1"/>
    </row>
    <row r="9" spans="1:13" ht="15.75">
      <c r="A9" s="42"/>
      <c r="B9" s="44"/>
      <c r="C9" s="44"/>
      <c r="D9" s="102" t="s">
        <v>4</v>
      </c>
      <c r="E9" s="103"/>
      <c r="F9" s="104"/>
      <c r="G9" s="44"/>
      <c r="H9" s="44"/>
      <c r="I9" s="99" t="s">
        <v>5</v>
      </c>
      <c r="J9" s="100"/>
      <c r="K9" s="101"/>
      <c r="L9" s="44"/>
      <c r="M9" s="1"/>
    </row>
    <row r="10" spans="1:13" ht="19.5" customHeight="1">
      <c r="A10" s="42"/>
      <c r="B10" s="44"/>
      <c r="C10" s="44"/>
      <c r="D10" s="44"/>
      <c r="E10" s="77">
        <v>250</v>
      </c>
      <c r="F10" s="44"/>
      <c r="G10" s="44"/>
      <c r="H10" s="44"/>
      <c r="I10" s="73">
        <f>J24+J38+J52+J62+J75+J87+J99+J107</f>
        <v>435.47696325</v>
      </c>
      <c r="J10" s="44"/>
      <c r="K10" s="75">
        <f>K24+K38+K52+K62+K75+K87+K99+K107</f>
        <v>108869.2408125</v>
      </c>
      <c r="L10" s="44"/>
      <c r="M10" s="1"/>
    </row>
    <row r="11" spans="1:13" ht="15.75">
      <c r="A11" s="42"/>
      <c r="B11" s="44"/>
      <c r="C11" s="44"/>
      <c r="D11" s="45"/>
      <c r="E11" s="93" t="s">
        <v>1</v>
      </c>
      <c r="F11" s="45"/>
      <c r="G11" s="44"/>
      <c r="H11" s="44"/>
      <c r="I11" s="74" t="s">
        <v>6</v>
      </c>
      <c r="J11" s="44"/>
      <c r="K11" s="74" t="s">
        <v>7</v>
      </c>
      <c r="L11" s="44"/>
      <c r="M11" s="1"/>
    </row>
    <row r="12" spans="1:13" ht="16.5" thickBot="1">
      <c r="A12" s="42"/>
      <c r="B12" s="44"/>
      <c r="C12" s="44"/>
      <c r="D12" s="45"/>
      <c r="E12" s="45"/>
      <c r="F12" s="45"/>
      <c r="G12" s="46"/>
      <c r="H12" s="47"/>
      <c r="I12" s="44"/>
      <c r="J12" s="44"/>
      <c r="K12" s="44"/>
      <c r="L12" s="44"/>
      <c r="M12" s="1"/>
    </row>
    <row r="13" spans="1:13" ht="15.75">
      <c r="A13" s="42"/>
      <c r="B13" s="94" t="s">
        <v>8</v>
      </c>
      <c r="C13" s="24"/>
      <c r="D13" s="17"/>
      <c r="E13" s="17"/>
      <c r="F13" s="17"/>
      <c r="G13" s="3" t="s">
        <v>9</v>
      </c>
      <c r="H13" s="3"/>
      <c r="I13" s="3" t="s">
        <v>10</v>
      </c>
      <c r="J13" s="97" t="s">
        <v>11</v>
      </c>
      <c r="K13" s="97"/>
      <c r="L13" s="18"/>
      <c r="M13" s="1"/>
    </row>
    <row r="14" spans="1:13" ht="15.75">
      <c r="A14" s="42"/>
      <c r="B14" s="95"/>
      <c r="C14" s="25"/>
      <c r="D14" s="4" t="s">
        <v>12</v>
      </c>
      <c r="E14" s="5"/>
      <c r="F14" s="49" t="s">
        <v>13</v>
      </c>
      <c r="G14" s="50" t="s">
        <v>6</v>
      </c>
      <c r="H14" s="27" t="s">
        <v>14</v>
      </c>
      <c r="I14" s="6" t="s">
        <v>15</v>
      </c>
      <c r="J14" s="27" t="s">
        <v>16</v>
      </c>
      <c r="K14" s="27" t="s">
        <v>17</v>
      </c>
      <c r="L14" s="28"/>
      <c r="M14" s="1"/>
    </row>
    <row r="15" spans="1:13" ht="4.5" customHeight="1">
      <c r="A15" s="42"/>
      <c r="B15" s="95"/>
      <c r="C15" s="25"/>
      <c r="D15" s="7"/>
      <c r="E15" s="7"/>
      <c r="F15" s="36"/>
      <c r="G15" s="51"/>
      <c r="H15" s="8"/>
      <c r="I15" s="8"/>
      <c r="J15" s="8"/>
      <c r="K15" s="8"/>
      <c r="L15" s="28"/>
      <c r="M15" s="1"/>
    </row>
    <row r="16" spans="1:13" ht="15.75">
      <c r="A16" s="42"/>
      <c r="B16" s="95"/>
      <c r="C16" s="25"/>
      <c r="D16" s="7" t="s">
        <v>18</v>
      </c>
      <c r="E16" s="7"/>
      <c r="F16" s="36" t="s">
        <v>19</v>
      </c>
      <c r="G16" s="78">
        <v>3</v>
      </c>
      <c r="H16" s="79">
        <v>120</v>
      </c>
      <c r="I16" s="78">
        <v>220</v>
      </c>
      <c r="J16" s="39">
        <f aca="true" t="shared" si="0" ref="J16:J21">G16*H16*(I16/2000)</f>
        <v>39.6</v>
      </c>
      <c r="K16" s="52">
        <f aca="true" t="shared" si="1" ref="K16:K22">J16*$E$10</f>
        <v>9900</v>
      </c>
      <c r="L16" s="28"/>
      <c r="M16" s="1"/>
    </row>
    <row r="17" spans="1:13" ht="15.75">
      <c r="A17" s="42"/>
      <c r="B17" s="95"/>
      <c r="C17" s="25"/>
      <c r="D17" s="7" t="s">
        <v>20</v>
      </c>
      <c r="E17" s="7"/>
      <c r="F17" s="36" t="s">
        <v>19</v>
      </c>
      <c r="G17" s="78">
        <v>15</v>
      </c>
      <c r="H17" s="79">
        <v>240</v>
      </c>
      <c r="I17" s="78">
        <v>82</v>
      </c>
      <c r="J17" s="39">
        <f t="shared" si="0"/>
        <v>147.6</v>
      </c>
      <c r="K17" s="52">
        <f t="shared" si="1"/>
        <v>36900</v>
      </c>
      <c r="L17" s="28"/>
      <c r="M17" s="1"/>
    </row>
    <row r="18" spans="1:13" ht="15.75">
      <c r="A18" s="42"/>
      <c r="B18" s="95"/>
      <c r="C18" s="25"/>
      <c r="D18" s="7" t="s">
        <v>21</v>
      </c>
      <c r="E18" s="7"/>
      <c r="F18" s="36" t="s">
        <v>19</v>
      </c>
      <c r="G18" s="78">
        <v>0</v>
      </c>
      <c r="H18" s="79">
        <v>0</v>
      </c>
      <c r="I18" s="78">
        <v>0</v>
      </c>
      <c r="J18" s="39">
        <f t="shared" si="0"/>
        <v>0</v>
      </c>
      <c r="K18" s="52">
        <f t="shared" si="1"/>
        <v>0</v>
      </c>
      <c r="L18" s="28"/>
      <c r="M18" s="1"/>
    </row>
    <row r="19" spans="1:13" ht="15.75">
      <c r="A19" s="42"/>
      <c r="B19" s="95"/>
      <c r="C19" s="25"/>
      <c r="D19" s="7" t="s">
        <v>22</v>
      </c>
      <c r="E19" s="7"/>
      <c r="F19" s="36" t="s">
        <v>23</v>
      </c>
      <c r="G19" s="78">
        <v>0</v>
      </c>
      <c r="H19" s="79">
        <v>0</v>
      </c>
      <c r="I19" s="78">
        <v>0</v>
      </c>
      <c r="J19" s="39">
        <f>G19*H19*I19</f>
        <v>0</v>
      </c>
      <c r="K19" s="52">
        <f t="shared" si="1"/>
        <v>0</v>
      </c>
      <c r="L19" s="28"/>
      <c r="M19" s="1"/>
    </row>
    <row r="20" spans="1:13" ht="15.75">
      <c r="A20" s="42"/>
      <c r="B20" s="95"/>
      <c r="C20" s="25"/>
      <c r="D20" s="7" t="s">
        <v>24</v>
      </c>
      <c r="E20" s="7"/>
      <c r="F20" s="36" t="s">
        <v>19</v>
      </c>
      <c r="G20" s="78">
        <v>1.6</v>
      </c>
      <c r="H20" s="79">
        <v>90</v>
      </c>
      <c r="I20" s="78">
        <v>250</v>
      </c>
      <c r="J20" s="39">
        <f t="shared" si="0"/>
        <v>18</v>
      </c>
      <c r="K20" s="52">
        <f t="shared" si="1"/>
        <v>4500</v>
      </c>
      <c r="L20" s="28"/>
      <c r="M20" s="1"/>
    </row>
    <row r="21" spans="1:13" ht="15.75">
      <c r="A21" s="42"/>
      <c r="B21" s="95"/>
      <c r="C21" s="25"/>
      <c r="D21" s="7" t="s">
        <v>25</v>
      </c>
      <c r="E21" s="7"/>
      <c r="F21" s="36" t="s">
        <v>19</v>
      </c>
      <c r="G21" s="78">
        <v>1.1</v>
      </c>
      <c r="H21" s="79">
        <v>365</v>
      </c>
      <c r="I21" s="78">
        <v>50</v>
      </c>
      <c r="J21" s="39">
        <f t="shared" si="0"/>
        <v>10.037500000000001</v>
      </c>
      <c r="K21" s="52">
        <f t="shared" si="1"/>
        <v>2509.3750000000005</v>
      </c>
      <c r="L21" s="28"/>
      <c r="M21" s="1"/>
    </row>
    <row r="22" spans="1:13" ht="15.75">
      <c r="A22" s="42"/>
      <c r="B22" s="95"/>
      <c r="C22" s="25"/>
      <c r="D22" s="7" t="s">
        <v>26</v>
      </c>
      <c r="E22" s="7"/>
      <c r="F22" s="36" t="s">
        <v>23</v>
      </c>
      <c r="G22" s="78">
        <v>0</v>
      </c>
      <c r="H22" s="79">
        <v>0</v>
      </c>
      <c r="I22" s="78">
        <v>0</v>
      </c>
      <c r="J22" s="39">
        <f>G22*H22*I22</f>
        <v>0</v>
      </c>
      <c r="K22" s="52">
        <f t="shared" si="1"/>
        <v>0</v>
      </c>
      <c r="L22" s="28"/>
      <c r="M22" s="1"/>
    </row>
    <row r="23" spans="1:13" ht="4.5" customHeight="1" thickBot="1">
      <c r="A23" s="42"/>
      <c r="B23" s="95"/>
      <c r="C23" s="25"/>
      <c r="D23" s="9"/>
      <c r="E23" s="9"/>
      <c r="F23" s="53"/>
      <c r="G23" s="54"/>
      <c r="H23" s="55"/>
      <c r="I23" s="54"/>
      <c r="J23" s="33"/>
      <c r="K23" s="56"/>
      <c r="L23" s="28"/>
      <c r="M23" s="1"/>
    </row>
    <row r="24" spans="1:13" ht="17.25" thickBot="1" thickTop="1">
      <c r="A24" s="42"/>
      <c r="B24" s="96"/>
      <c r="C24" s="34"/>
      <c r="D24" s="10" t="s">
        <v>27</v>
      </c>
      <c r="E24" s="10"/>
      <c r="F24" s="19"/>
      <c r="G24" s="57">
        <f>SUM(G16:G22)</f>
        <v>20.700000000000003</v>
      </c>
      <c r="H24" s="11"/>
      <c r="I24" s="11"/>
      <c r="J24" s="58">
        <f>SUM(J16:J22)</f>
        <v>215.23749999999998</v>
      </c>
      <c r="K24" s="59">
        <f>SUM(K16:K22)</f>
        <v>53809.375</v>
      </c>
      <c r="L24" s="35"/>
      <c r="M24" s="1"/>
    </row>
    <row r="25" spans="1:13" ht="16.5" thickBot="1">
      <c r="A25" s="42"/>
      <c r="B25" s="44"/>
      <c r="C25" s="44"/>
      <c r="D25" s="48"/>
      <c r="E25" s="48"/>
      <c r="F25" s="44"/>
      <c r="G25" s="44"/>
      <c r="H25" s="44"/>
      <c r="I25" s="44"/>
      <c r="J25" s="7"/>
      <c r="K25" s="30"/>
      <c r="L25" s="44"/>
      <c r="M25" s="1"/>
    </row>
    <row r="26" spans="1:13" ht="15.75" customHeight="1">
      <c r="A26" s="42"/>
      <c r="B26" s="94" t="s">
        <v>28</v>
      </c>
      <c r="C26" s="24"/>
      <c r="D26" s="17"/>
      <c r="E26" s="17"/>
      <c r="F26" s="17"/>
      <c r="G26" s="17"/>
      <c r="H26" s="3" t="s">
        <v>10</v>
      </c>
      <c r="I26" s="17"/>
      <c r="J26" s="97" t="s">
        <v>11</v>
      </c>
      <c r="K26" s="97"/>
      <c r="L26" s="18"/>
      <c r="M26" s="1"/>
    </row>
    <row r="27" spans="1:13" ht="15.75">
      <c r="A27" s="42"/>
      <c r="B27" s="95"/>
      <c r="C27" s="25"/>
      <c r="D27" s="4" t="s">
        <v>12</v>
      </c>
      <c r="E27" s="4"/>
      <c r="F27" s="12" t="s">
        <v>13</v>
      </c>
      <c r="G27" s="6" t="s">
        <v>87</v>
      </c>
      <c r="H27" s="6" t="s">
        <v>15</v>
      </c>
      <c r="I27" s="26"/>
      <c r="J27" s="27" t="s">
        <v>16</v>
      </c>
      <c r="K27" s="27" t="s">
        <v>17</v>
      </c>
      <c r="L27" s="28"/>
      <c r="M27" s="1"/>
    </row>
    <row r="28" spans="1:13" ht="4.5" customHeight="1">
      <c r="A28" s="42"/>
      <c r="B28" s="95"/>
      <c r="C28" s="25"/>
      <c r="D28" s="7"/>
      <c r="E28" s="7"/>
      <c r="F28" s="36"/>
      <c r="G28" s="8"/>
      <c r="H28" s="8"/>
      <c r="I28" s="30"/>
      <c r="J28" s="8"/>
      <c r="K28" s="8"/>
      <c r="L28" s="28"/>
      <c r="M28" s="1"/>
    </row>
    <row r="29" spans="1:13" ht="15.75">
      <c r="A29" s="42"/>
      <c r="B29" s="95"/>
      <c r="C29" s="25"/>
      <c r="D29" s="7" t="s">
        <v>29</v>
      </c>
      <c r="E29" s="7"/>
      <c r="F29" s="36" t="s">
        <v>30</v>
      </c>
      <c r="G29" s="80">
        <v>150</v>
      </c>
      <c r="H29" s="81">
        <v>9</v>
      </c>
      <c r="I29" s="60"/>
      <c r="J29" s="39">
        <f aca="true" t="shared" si="2" ref="J29:J36">K29/$E$10</f>
        <v>5.4</v>
      </c>
      <c r="K29" s="52">
        <f aca="true" t="shared" si="3" ref="K29:K36">G29*H29</f>
        <v>1350</v>
      </c>
      <c r="L29" s="28"/>
      <c r="M29" s="1"/>
    </row>
    <row r="30" spans="1:13" ht="15.75">
      <c r="A30" s="42"/>
      <c r="B30" s="95"/>
      <c r="C30" s="25"/>
      <c r="D30" s="7" t="s">
        <v>31</v>
      </c>
      <c r="E30" s="7"/>
      <c r="F30" s="36" t="s">
        <v>32</v>
      </c>
      <c r="G30" s="80">
        <v>2100</v>
      </c>
      <c r="H30" s="81">
        <v>1.75</v>
      </c>
      <c r="I30" s="60"/>
      <c r="J30" s="39">
        <f t="shared" si="2"/>
        <v>14.7</v>
      </c>
      <c r="K30" s="52">
        <f t="shared" si="3"/>
        <v>3675</v>
      </c>
      <c r="L30" s="28"/>
      <c r="M30" s="1"/>
    </row>
    <row r="31" spans="1:13" ht="15.75">
      <c r="A31" s="42"/>
      <c r="B31" s="95"/>
      <c r="C31" s="25"/>
      <c r="D31" s="7" t="s">
        <v>31</v>
      </c>
      <c r="E31" s="7"/>
      <c r="F31" s="36" t="s">
        <v>32</v>
      </c>
      <c r="G31" s="80">
        <v>0</v>
      </c>
      <c r="H31" s="81">
        <v>0</v>
      </c>
      <c r="I31" s="60"/>
      <c r="J31" s="39">
        <f t="shared" si="2"/>
        <v>0</v>
      </c>
      <c r="K31" s="52">
        <f t="shared" si="3"/>
        <v>0</v>
      </c>
      <c r="L31" s="28"/>
      <c r="M31" s="1"/>
    </row>
    <row r="32" spans="1:13" ht="15.75">
      <c r="A32" s="42"/>
      <c r="B32" s="95"/>
      <c r="C32" s="25"/>
      <c r="D32" s="7" t="s">
        <v>31</v>
      </c>
      <c r="E32" s="7"/>
      <c r="F32" s="36" t="s">
        <v>30</v>
      </c>
      <c r="G32" s="80">
        <v>0</v>
      </c>
      <c r="H32" s="81">
        <v>0</v>
      </c>
      <c r="I32" s="60"/>
      <c r="J32" s="39">
        <f t="shared" si="2"/>
        <v>0</v>
      </c>
      <c r="K32" s="52">
        <f t="shared" si="3"/>
        <v>0</v>
      </c>
      <c r="L32" s="28"/>
      <c r="M32" s="1"/>
    </row>
    <row r="33" spans="1:13" ht="15.75">
      <c r="A33" s="42"/>
      <c r="B33" s="95"/>
      <c r="C33" s="25"/>
      <c r="D33" s="7" t="s">
        <v>33</v>
      </c>
      <c r="E33" s="7"/>
      <c r="F33" s="84" t="s">
        <v>34</v>
      </c>
      <c r="G33" s="82">
        <v>0</v>
      </c>
      <c r="H33" s="83">
        <v>0</v>
      </c>
      <c r="I33" s="60"/>
      <c r="J33" s="39">
        <f t="shared" si="2"/>
        <v>0</v>
      </c>
      <c r="K33" s="13">
        <f t="shared" si="3"/>
        <v>0</v>
      </c>
      <c r="L33" s="28"/>
      <c r="M33" s="1"/>
    </row>
    <row r="34" spans="1:13" ht="15.75">
      <c r="A34" s="42"/>
      <c r="B34" s="95"/>
      <c r="C34" s="25"/>
      <c r="D34" s="7" t="s">
        <v>35</v>
      </c>
      <c r="E34" s="7"/>
      <c r="F34" s="36" t="s">
        <v>36</v>
      </c>
      <c r="G34" s="80">
        <v>2130</v>
      </c>
      <c r="H34" s="81">
        <v>1</v>
      </c>
      <c r="I34" s="60"/>
      <c r="J34" s="39">
        <f t="shared" si="2"/>
        <v>8.52</v>
      </c>
      <c r="K34" s="52">
        <f t="shared" si="3"/>
        <v>2130</v>
      </c>
      <c r="L34" s="28"/>
      <c r="M34" s="1"/>
    </row>
    <row r="35" spans="1:13" ht="15.75">
      <c r="A35" s="42"/>
      <c r="B35" s="95"/>
      <c r="C35" s="25"/>
      <c r="D35" s="7" t="s">
        <v>37</v>
      </c>
      <c r="E35" s="7"/>
      <c r="F35" s="36" t="s">
        <v>36</v>
      </c>
      <c r="G35" s="80">
        <v>4923</v>
      </c>
      <c r="H35" s="81">
        <v>1</v>
      </c>
      <c r="I35" s="60"/>
      <c r="J35" s="39">
        <f t="shared" si="2"/>
        <v>19.692</v>
      </c>
      <c r="K35" s="52">
        <f t="shared" si="3"/>
        <v>4923</v>
      </c>
      <c r="L35" s="28"/>
      <c r="M35" s="1"/>
    </row>
    <row r="36" spans="1:13" ht="15.75">
      <c r="A36" s="42"/>
      <c r="B36" s="95"/>
      <c r="C36" s="25"/>
      <c r="D36" s="7" t="s">
        <v>38</v>
      </c>
      <c r="E36" s="7"/>
      <c r="F36" s="36" t="s">
        <v>36</v>
      </c>
      <c r="G36" s="80">
        <v>0</v>
      </c>
      <c r="H36" s="81">
        <v>0</v>
      </c>
      <c r="I36" s="60"/>
      <c r="J36" s="39">
        <f t="shared" si="2"/>
        <v>0</v>
      </c>
      <c r="K36" s="52">
        <f t="shared" si="3"/>
        <v>0</v>
      </c>
      <c r="L36" s="28"/>
      <c r="M36" s="1"/>
    </row>
    <row r="37" spans="1:13" ht="4.5" customHeight="1" thickBot="1">
      <c r="A37" s="42"/>
      <c r="B37" s="95"/>
      <c r="C37" s="25"/>
      <c r="D37" s="9"/>
      <c r="E37" s="9"/>
      <c r="F37" s="53"/>
      <c r="G37" s="61"/>
      <c r="H37" s="62"/>
      <c r="I37" s="63"/>
      <c r="J37" s="33"/>
      <c r="K37" s="56"/>
      <c r="L37" s="28"/>
      <c r="M37" s="1"/>
    </row>
    <row r="38" spans="1:13" ht="17.25" thickBot="1" thickTop="1">
      <c r="A38" s="42"/>
      <c r="B38" s="96"/>
      <c r="C38" s="34"/>
      <c r="D38" s="10" t="s">
        <v>94</v>
      </c>
      <c r="E38" s="14"/>
      <c r="F38" s="19"/>
      <c r="G38" s="19"/>
      <c r="H38" s="19"/>
      <c r="I38" s="19"/>
      <c r="J38" s="15">
        <f>SUM(J29:J36)</f>
        <v>48.312</v>
      </c>
      <c r="K38" s="16">
        <f>SUM(K29:K36)</f>
        <v>12078</v>
      </c>
      <c r="L38" s="35"/>
      <c r="M38" s="1"/>
    </row>
    <row r="39" spans="1:13" ht="16.5" thickBot="1">
      <c r="A39" s="42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1"/>
    </row>
    <row r="40" spans="1:13" ht="15.75">
      <c r="A40" s="42"/>
      <c r="B40" s="94" t="s">
        <v>39</v>
      </c>
      <c r="C40" s="24"/>
      <c r="D40" s="17"/>
      <c r="E40" s="17"/>
      <c r="F40" s="17"/>
      <c r="G40" s="17"/>
      <c r="H40" s="3" t="s">
        <v>10</v>
      </c>
      <c r="I40" s="17"/>
      <c r="J40" s="97" t="s">
        <v>11</v>
      </c>
      <c r="K40" s="97"/>
      <c r="L40" s="18"/>
      <c r="M40" s="1"/>
    </row>
    <row r="41" spans="1:13" ht="15.75">
      <c r="A41" s="42"/>
      <c r="B41" s="95"/>
      <c r="C41" s="25"/>
      <c r="D41" s="4" t="s">
        <v>12</v>
      </c>
      <c r="E41" s="4"/>
      <c r="F41" s="12" t="s">
        <v>13</v>
      </c>
      <c r="G41" s="6" t="s">
        <v>87</v>
      </c>
      <c r="H41" s="6" t="s">
        <v>40</v>
      </c>
      <c r="I41" s="26"/>
      <c r="J41" s="27" t="s">
        <v>16</v>
      </c>
      <c r="K41" s="27" t="s">
        <v>17</v>
      </c>
      <c r="L41" s="28"/>
      <c r="M41" s="1"/>
    </row>
    <row r="42" spans="1:13" ht="4.5" customHeight="1">
      <c r="A42" s="42"/>
      <c r="B42" s="95"/>
      <c r="C42" s="25"/>
      <c r="D42" s="7"/>
      <c r="E42" s="7"/>
      <c r="F42" s="36"/>
      <c r="G42" s="8"/>
      <c r="H42" s="8"/>
      <c r="I42" s="30"/>
      <c r="J42" s="8"/>
      <c r="K42" s="8"/>
      <c r="L42" s="28"/>
      <c r="M42" s="1"/>
    </row>
    <row r="43" spans="1:13" ht="15.75">
      <c r="A43" s="42"/>
      <c r="B43" s="95"/>
      <c r="C43" s="25"/>
      <c r="D43" s="7" t="s">
        <v>41</v>
      </c>
      <c r="E43" s="7"/>
      <c r="F43" s="36" t="s">
        <v>42</v>
      </c>
      <c r="G43" s="82">
        <v>250</v>
      </c>
      <c r="H43" s="83">
        <v>7.5</v>
      </c>
      <c r="I43" s="60"/>
      <c r="J43" s="39">
        <f aca="true" t="shared" si="4" ref="J43:J50">K43/$E$10</f>
        <v>7.5</v>
      </c>
      <c r="K43" s="13">
        <f aca="true" t="shared" si="5" ref="K43:K50">G43*H43</f>
        <v>1875</v>
      </c>
      <c r="L43" s="28"/>
      <c r="M43" s="1"/>
    </row>
    <row r="44" spans="1:13" ht="15.75">
      <c r="A44" s="42"/>
      <c r="B44" s="95"/>
      <c r="C44" s="25"/>
      <c r="D44" s="7" t="s">
        <v>43</v>
      </c>
      <c r="E44" s="7"/>
      <c r="F44" s="36" t="s">
        <v>42</v>
      </c>
      <c r="G44" s="82">
        <v>250</v>
      </c>
      <c r="H44" s="83">
        <v>3.6</v>
      </c>
      <c r="I44" s="60"/>
      <c r="J44" s="39">
        <f t="shared" si="4"/>
        <v>3.6</v>
      </c>
      <c r="K44" s="13">
        <f t="shared" si="5"/>
        <v>900</v>
      </c>
      <c r="L44" s="28"/>
      <c r="M44" s="1"/>
    </row>
    <row r="45" spans="1:13" ht="15.75">
      <c r="A45" s="42"/>
      <c r="B45" s="95"/>
      <c r="C45" s="25"/>
      <c r="D45" s="7" t="s">
        <v>44</v>
      </c>
      <c r="E45" s="7"/>
      <c r="F45" s="36" t="s">
        <v>42</v>
      </c>
      <c r="G45" s="82">
        <v>0</v>
      </c>
      <c r="H45" s="83">
        <v>0</v>
      </c>
      <c r="I45" s="60"/>
      <c r="J45" s="39">
        <f t="shared" si="4"/>
        <v>0</v>
      </c>
      <c r="K45" s="13">
        <f t="shared" si="5"/>
        <v>0</v>
      </c>
      <c r="L45" s="28"/>
      <c r="M45" s="1"/>
    </row>
    <row r="46" spans="1:13" ht="15.75">
      <c r="A46" s="42"/>
      <c r="B46" s="95"/>
      <c r="C46" s="25"/>
      <c r="D46" s="7" t="s">
        <v>45</v>
      </c>
      <c r="E46" s="7"/>
      <c r="F46" s="36" t="s">
        <v>46</v>
      </c>
      <c r="G46" s="82">
        <v>250</v>
      </c>
      <c r="H46" s="83">
        <v>2.5</v>
      </c>
      <c r="I46" s="60"/>
      <c r="J46" s="39">
        <f t="shared" si="4"/>
        <v>2.5</v>
      </c>
      <c r="K46" s="13">
        <f t="shared" si="5"/>
        <v>625</v>
      </c>
      <c r="L46" s="28"/>
      <c r="M46" s="1"/>
    </row>
    <row r="47" spans="1:13" ht="15.75">
      <c r="A47" s="42"/>
      <c r="B47" s="95"/>
      <c r="C47" s="25"/>
      <c r="D47" s="7" t="s">
        <v>47</v>
      </c>
      <c r="E47" s="7"/>
      <c r="F47" s="36" t="s">
        <v>48</v>
      </c>
      <c r="G47" s="82">
        <v>10</v>
      </c>
      <c r="H47" s="83">
        <v>30</v>
      </c>
      <c r="I47" s="60"/>
      <c r="J47" s="39">
        <f t="shared" si="4"/>
        <v>1.2</v>
      </c>
      <c r="K47" s="13">
        <f t="shared" si="5"/>
        <v>300</v>
      </c>
      <c r="L47" s="28"/>
      <c r="M47" s="1"/>
    </row>
    <row r="48" spans="1:13" ht="15.75">
      <c r="A48" s="42"/>
      <c r="B48" s="95"/>
      <c r="C48" s="25"/>
      <c r="D48" s="7" t="s">
        <v>49</v>
      </c>
      <c r="E48" s="7"/>
      <c r="F48" s="36" t="s">
        <v>42</v>
      </c>
      <c r="G48" s="82">
        <v>250</v>
      </c>
      <c r="H48" s="83">
        <v>9</v>
      </c>
      <c r="I48" s="60"/>
      <c r="J48" s="39">
        <f t="shared" si="4"/>
        <v>9</v>
      </c>
      <c r="K48" s="13">
        <f t="shared" si="5"/>
        <v>2250</v>
      </c>
      <c r="L48" s="28"/>
      <c r="M48" s="1"/>
    </row>
    <row r="49" spans="1:13" ht="15.75">
      <c r="A49" s="42"/>
      <c r="B49" s="95"/>
      <c r="C49" s="25"/>
      <c r="D49" s="7" t="s">
        <v>50</v>
      </c>
      <c r="E49" s="7"/>
      <c r="F49" s="36" t="s">
        <v>42</v>
      </c>
      <c r="G49" s="82">
        <v>250</v>
      </c>
      <c r="H49" s="83">
        <v>0.75</v>
      </c>
      <c r="I49" s="60"/>
      <c r="J49" s="39">
        <f t="shared" si="4"/>
        <v>0.75</v>
      </c>
      <c r="K49" s="13">
        <f t="shared" si="5"/>
        <v>187.5</v>
      </c>
      <c r="L49" s="28"/>
      <c r="M49" s="1"/>
    </row>
    <row r="50" spans="1:13" ht="15.75">
      <c r="A50" s="42"/>
      <c r="B50" s="95"/>
      <c r="C50" s="25"/>
      <c r="D50" s="7" t="s">
        <v>51</v>
      </c>
      <c r="E50" s="7"/>
      <c r="F50" s="85" t="s">
        <v>34</v>
      </c>
      <c r="G50" s="82">
        <v>0</v>
      </c>
      <c r="H50" s="83">
        <v>0</v>
      </c>
      <c r="I50" s="60"/>
      <c r="J50" s="39">
        <f t="shared" si="4"/>
        <v>0</v>
      </c>
      <c r="K50" s="13">
        <f t="shared" si="5"/>
        <v>0</v>
      </c>
      <c r="L50" s="28"/>
      <c r="M50" s="1"/>
    </row>
    <row r="51" spans="1:13" ht="4.5" customHeight="1" thickBot="1">
      <c r="A51" s="42"/>
      <c r="B51" s="95"/>
      <c r="C51" s="25"/>
      <c r="D51" s="9"/>
      <c r="E51" s="9"/>
      <c r="F51" s="64"/>
      <c r="G51" s="65"/>
      <c r="H51" s="66"/>
      <c r="I51" s="63"/>
      <c r="J51" s="33"/>
      <c r="K51" s="37"/>
      <c r="L51" s="28"/>
      <c r="M51" s="1"/>
    </row>
    <row r="52" spans="1:13" ht="17.25" thickBot="1" thickTop="1">
      <c r="A52" s="42"/>
      <c r="B52" s="96"/>
      <c r="C52" s="34"/>
      <c r="D52" s="10" t="s">
        <v>52</v>
      </c>
      <c r="E52" s="10"/>
      <c r="F52" s="19"/>
      <c r="G52" s="19"/>
      <c r="H52" s="19"/>
      <c r="I52" s="19"/>
      <c r="J52" s="20">
        <f>SUM(J43:J50)</f>
        <v>24.549999999999997</v>
      </c>
      <c r="K52" s="21">
        <f>SUM(K43:K50)</f>
        <v>6137.5</v>
      </c>
      <c r="L52" s="35"/>
      <c r="M52" s="1"/>
    </row>
    <row r="53" spans="1:13" ht="16.5" thickBot="1">
      <c r="A53" s="42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1"/>
    </row>
    <row r="54" spans="1:13" ht="15.75">
      <c r="A54" s="42"/>
      <c r="B54" s="94" t="s">
        <v>53</v>
      </c>
      <c r="C54" s="24"/>
      <c r="D54" s="17"/>
      <c r="E54" s="17"/>
      <c r="F54" s="17"/>
      <c r="G54" s="17"/>
      <c r="H54" s="3" t="s">
        <v>10</v>
      </c>
      <c r="I54" s="17"/>
      <c r="J54" s="97" t="s">
        <v>11</v>
      </c>
      <c r="K54" s="97"/>
      <c r="L54" s="18"/>
      <c r="M54" s="1"/>
    </row>
    <row r="55" spans="1:13" ht="15.75">
      <c r="A55" s="42"/>
      <c r="B55" s="95"/>
      <c r="C55" s="25"/>
      <c r="D55" s="4" t="s">
        <v>12</v>
      </c>
      <c r="E55" s="4"/>
      <c r="F55" s="12" t="s">
        <v>13</v>
      </c>
      <c r="G55" s="6" t="s">
        <v>87</v>
      </c>
      <c r="H55" s="6" t="s">
        <v>40</v>
      </c>
      <c r="I55" s="26"/>
      <c r="J55" s="27" t="s">
        <v>16</v>
      </c>
      <c r="K55" s="27" t="s">
        <v>17</v>
      </c>
      <c r="L55" s="28"/>
      <c r="M55" s="1"/>
    </row>
    <row r="56" spans="1:13" ht="4.5" customHeight="1">
      <c r="A56" s="42"/>
      <c r="B56" s="95"/>
      <c r="C56" s="25"/>
      <c r="D56" s="7"/>
      <c r="E56" s="7"/>
      <c r="F56" s="36"/>
      <c r="G56" s="8"/>
      <c r="H56" s="8"/>
      <c r="I56" s="30"/>
      <c r="J56" s="8"/>
      <c r="K56" s="8"/>
      <c r="L56" s="28"/>
      <c r="M56" s="1"/>
    </row>
    <row r="57" spans="1:13" ht="15.75">
      <c r="A57" s="42"/>
      <c r="B57" s="95"/>
      <c r="C57" s="25"/>
      <c r="D57" s="7" t="s">
        <v>54</v>
      </c>
      <c r="E57" s="7"/>
      <c r="F57" s="85" t="s">
        <v>42</v>
      </c>
      <c r="G57" s="82">
        <v>250</v>
      </c>
      <c r="H57" s="83">
        <v>3.24</v>
      </c>
      <c r="I57" s="60"/>
      <c r="J57" s="39">
        <f>K57/$E$10</f>
        <v>3.24</v>
      </c>
      <c r="K57" s="13">
        <f>G57*H57</f>
        <v>810</v>
      </c>
      <c r="L57" s="28"/>
      <c r="M57" s="1"/>
    </row>
    <row r="58" spans="1:13" ht="15.75">
      <c r="A58" s="42"/>
      <c r="B58" s="95"/>
      <c r="C58" s="25"/>
      <c r="D58" s="7" t="s">
        <v>55</v>
      </c>
      <c r="E58" s="7"/>
      <c r="F58" s="85" t="s">
        <v>42</v>
      </c>
      <c r="G58" s="82">
        <v>250</v>
      </c>
      <c r="H58" s="83">
        <v>1</v>
      </c>
      <c r="I58" s="60"/>
      <c r="J58" s="39">
        <f>K58/$E$10</f>
        <v>1</v>
      </c>
      <c r="K58" s="13">
        <f>G58*H58</f>
        <v>250</v>
      </c>
      <c r="L58" s="28"/>
      <c r="M58" s="1"/>
    </row>
    <row r="59" spans="1:13" ht="15.75">
      <c r="A59" s="42"/>
      <c r="B59" s="95"/>
      <c r="C59" s="25"/>
      <c r="D59" s="7" t="s">
        <v>56</v>
      </c>
      <c r="E59" s="7"/>
      <c r="F59" s="85" t="s">
        <v>42</v>
      </c>
      <c r="G59" s="82">
        <v>250</v>
      </c>
      <c r="H59" s="83">
        <v>3.2</v>
      </c>
      <c r="I59" s="60"/>
      <c r="J59" s="39">
        <f>K59/$E$10</f>
        <v>3.2</v>
      </c>
      <c r="K59" s="13">
        <f>G59*H59</f>
        <v>800</v>
      </c>
      <c r="L59" s="28"/>
      <c r="M59" s="1"/>
    </row>
    <row r="60" spans="1:13" ht="15.75">
      <c r="A60" s="42"/>
      <c r="B60" s="95"/>
      <c r="C60" s="25"/>
      <c r="D60" s="7" t="s">
        <v>57</v>
      </c>
      <c r="E60" s="7"/>
      <c r="F60" s="85" t="s">
        <v>42</v>
      </c>
      <c r="G60" s="82">
        <v>250</v>
      </c>
      <c r="H60" s="83">
        <v>1.5</v>
      </c>
      <c r="I60" s="60"/>
      <c r="J60" s="39">
        <f>K60/$E$10</f>
        <v>1.5</v>
      </c>
      <c r="K60" s="13">
        <f>G60*H60</f>
        <v>375</v>
      </c>
      <c r="L60" s="28"/>
      <c r="M60" s="1"/>
    </row>
    <row r="61" spans="1:13" ht="4.5" customHeight="1" thickBot="1">
      <c r="A61" s="42"/>
      <c r="B61" s="95"/>
      <c r="C61" s="25"/>
      <c r="D61" s="9"/>
      <c r="E61" s="9"/>
      <c r="F61" s="64"/>
      <c r="G61" s="65"/>
      <c r="H61" s="66"/>
      <c r="I61" s="63"/>
      <c r="J61" s="33"/>
      <c r="K61" s="37"/>
      <c r="L61" s="28"/>
      <c r="M61" s="1"/>
    </row>
    <row r="62" spans="1:13" ht="17.25" thickBot="1" thickTop="1">
      <c r="A62" s="42"/>
      <c r="B62" s="96"/>
      <c r="C62" s="34"/>
      <c r="D62" s="10" t="s">
        <v>58</v>
      </c>
      <c r="E62" s="10"/>
      <c r="F62" s="19"/>
      <c r="G62" s="19"/>
      <c r="H62" s="19"/>
      <c r="I62" s="19"/>
      <c r="J62" s="20">
        <f>SUM(J57:J60)</f>
        <v>8.940000000000001</v>
      </c>
      <c r="K62" s="21">
        <f>SUM(K57:K60)</f>
        <v>2235</v>
      </c>
      <c r="L62" s="35"/>
      <c r="M62" s="1"/>
    </row>
    <row r="63" spans="1:13" ht="16.5" thickBot="1">
      <c r="A63" s="42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1"/>
    </row>
    <row r="64" spans="1:13" ht="15.75">
      <c r="A64" s="42"/>
      <c r="B64" s="94" t="s">
        <v>59</v>
      </c>
      <c r="C64" s="24"/>
      <c r="D64" s="17"/>
      <c r="E64" s="17"/>
      <c r="F64" s="17"/>
      <c r="G64" s="17"/>
      <c r="H64" s="3" t="s">
        <v>10</v>
      </c>
      <c r="I64" s="17"/>
      <c r="J64" s="97" t="s">
        <v>11</v>
      </c>
      <c r="K64" s="97"/>
      <c r="L64" s="18"/>
      <c r="M64" s="1"/>
    </row>
    <row r="65" spans="1:13" ht="15.75">
      <c r="A65" s="42"/>
      <c r="B65" s="95"/>
      <c r="C65" s="25"/>
      <c r="D65" s="4" t="s">
        <v>12</v>
      </c>
      <c r="E65" s="4"/>
      <c r="F65" s="12" t="s">
        <v>13</v>
      </c>
      <c r="G65" s="6" t="s">
        <v>87</v>
      </c>
      <c r="H65" s="6" t="s">
        <v>40</v>
      </c>
      <c r="I65" s="26"/>
      <c r="J65" s="27" t="s">
        <v>16</v>
      </c>
      <c r="K65" s="27" t="s">
        <v>17</v>
      </c>
      <c r="L65" s="28"/>
      <c r="M65" s="1"/>
    </row>
    <row r="66" spans="1:13" ht="4.5" customHeight="1">
      <c r="A66" s="42"/>
      <c r="B66" s="95"/>
      <c r="C66" s="25"/>
      <c r="D66" s="7"/>
      <c r="E66" s="7"/>
      <c r="F66" s="36"/>
      <c r="G66" s="8"/>
      <c r="H66" s="8"/>
      <c r="I66" s="30"/>
      <c r="J66" s="8"/>
      <c r="K66" s="8"/>
      <c r="L66" s="28"/>
      <c r="M66" s="1"/>
    </row>
    <row r="67" spans="1:13" ht="15.75">
      <c r="A67" s="42"/>
      <c r="B67" s="95"/>
      <c r="C67" s="25"/>
      <c r="D67" s="7" t="s">
        <v>60</v>
      </c>
      <c r="E67" s="7"/>
      <c r="F67" s="36" t="s">
        <v>61</v>
      </c>
      <c r="G67" s="82">
        <v>320</v>
      </c>
      <c r="H67" s="83">
        <v>2.5</v>
      </c>
      <c r="I67" s="60"/>
      <c r="J67" s="31">
        <f aca="true" t="shared" si="6" ref="J67:J73">K67/$E$10</f>
        <v>3.2</v>
      </c>
      <c r="K67" s="13">
        <f aca="true" t="shared" si="7" ref="K67:K73">G67*H67</f>
        <v>800</v>
      </c>
      <c r="L67" s="28"/>
      <c r="M67" s="1"/>
    </row>
    <row r="68" spans="1:13" ht="15.75">
      <c r="A68" s="42"/>
      <c r="B68" s="95"/>
      <c r="C68" s="25"/>
      <c r="D68" s="7" t="s">
        <v>62</v>
      </c>
      <c r="E68" s="7"/>
      <c r="F68" s="36" t="s">
        <v>83</v>
      </c>
      <c r="G68" s="82">
        <v>96444</v>
      </c>
      <c r="H68" s="83">
        <v>0.02</v>
      </c>
      <c r="I68" s="60"/>
      <c r="J68" s="39">
        <f t="shared" si="6"/>
        <v>7.715520000000001</v>
      </c>
      <c r="K68" s="13">
        <f t="shared" si="7"/>
        <v>1928.88</v>
      </c>
      <c r="L68" s="28"/>
      <c r="M68" s="1"/>
    </row>
    <row r="69" spans="1:13" ht="15.75">
      <c r="A69" s="42"/>
      <c r="B69" s="95"/>
      <c r="C69" s="25"/>
      <c r="D69" s="7" t="s">
        <v>63</v>
      </c>
      <c r="E69" s="7"/>
      <c r="F69" s="36" t="s">
        <v>0</v>
      </c>
      <c r="G69" s="82">
        <v>203</v>
      </c>
      <c r="H69" s="83">
        <v>1.35</v>
      </c>
      <c r="I69" s="60"/>
      <c r="J69" s="39">
        <f t="shared" si="6"/>
        <v>1.0962</v>
      </c>
      <c r="K69" s="13">
        <f t="shared" si="7"/>
        <v>274.05</v>
      </c>
      <c r="L69" s="28"/>
      <c r="M69" s="1"/>
    </row>
    <row r="70" spans="1:13" ht="15.75">
      <c r="A70" s="42"/>
      <c r="B70" s="95"/>
      <c r="C70" s="25"/>
      <c r="D70" s="7" t="s">
        <v>64</v>
      </c>
      <c r="E70" s="7"/>
      <c r="F70" s="36" t="s">
        <v>0</v>
      </c>
      <c r="G70" s="82">
        <v>203</v>
      </c>
      <c r="H70" s="83">
        <v>0.25</v>
      </c>
      <c r="I70" s="60"/>
      <c r="J70" s="39">
        <f t="shared" si="6"/>
        <v>0.203</v>
      </c>
      <c r="K70" s="13">
        <f t="shared" si="7"/>
        <v>50.75</v>
      </c>
      <c r="L70" s="28"/>
      <c r="M70" s="1"/>
    </row>
    <row r="71" spans="1:13" ht="15.75">
      <c r="A71" s="42"/>
      <c r="B71" s="95"/>
      <c r="C71" s="25"/>
      <c r="D71" s="7" t="s">
        <v>65</v>
      </c>
      <c r="E71" s="7"/>
      <c r="F71" s="36" t="s">
        <v>36</v>
      </c>
      <c r="G71" s="82">
        <v>0</v>
      </c>
      <c r="H71" s="83">
        <v>0</v>
      </c>
      <c r="I71" s="60"/>
      <c r="J71" s="39">
        <f t="shared" si="6"/>
        <v>0</v>
      </c>
      <c r="K71" s="13">
        <f t="shared" si="7"/>
        <v>0</v>
      </c>
      <c r="L71" s="28"/>
      <c r="M71" s="1"/>
    </row>
    <row r="72" spans="1:13" ht="15.75">
      <c r="A72" s="42"/>
      <c r="B72" s="95"/>
      <c r="C72" s="25"/>
      <c r="D72" s="7" t="s">
        <v>66</v>
      </c>
      <c r="E72" s="7"/>
      <c r="F72" s="84" t="s">
        <v>34</v>
      </c>
      <c r="G72" s="82">
        <v>0</v>
      </c>
      <c r="H72" s="83">
        <v>0</v>
      </c>
      <c r="I72" s="60"/>
      <c r="J72" s="39">
        <f t="shared" si="6"/>
        <v>0</v>
      </c>
      <c r="K72" s="13">
        <f t="shared" si="7"/>
        <v>0</v>
      </c>
      <c r="L72" s="28"/>
      <c r="M72" s="1"/>
    </row>
    <row r="73" spans="1:13" ht="15.75">
      <c r="A73" s="42"/>
      <c r="B73" s="95"/>
      <c r="C73" s="25"/>
      <c r="D73" s="7" t="s">
        <v>67</v>
      </c>
      <c r="E73" s="7"/>
      <c r="F73" s="84" t="s">
        <v>34</v>
      </c>
      <c r="G73" s="82">
        <v>0</v>
      </c>
      <c r="H73" s="83">
        <v>0</v>
      </c>
      <c r="I73" s="60"/>
      <c r="J73" s="39">
        <f t="shared" si="6"/>
        <v>0</v>
      </c>
      <c r="K73" s="13">
        <f t="shared" si="7"/>
        <v>0</v>
      </c>
      <c r="L73" s="28"/>
      <c r="M73" s="1"/>
    </row>
    <row r="74" spans="1:13" ht="4.5" customHeight="1" thickBot="1">
      <c r="A74" s="42"/>
      <c r="B74" s="95"/>
      <c r="C74" s="25"/>
      <c r="D74" s="9"/>
      <c r="E74" s="9"/>
      <c r="F74" s="64"/>
      <c r="G74" s="65"/>
      <c r="H74" s="66"/>
      <c r="I74" s="63"/>
      <c r="J74" s="33"/>
      <c r="K74" s="37"/>
      <c r="L74" s="28"/>
      <c r="M74" s="1"/>
    </row>
    <row r="75" spans="1:13" ht="17.25" thickBot="1" thickTop="1">
      <c r="A75" s="42"/>
      <c r="B75" s="96"/>
      <c r="C75" s="34"/>
      <c r="D75" s="10" t="s">
        <v>68</v>
      </c>
      <c r="E75" s="10"/>
      <c r="F75" s="19"/>
      <c r="G75" s="19"/>
      <c r="H75" s="19"/>
      <c r="I75" s="19"/>
      <c r="J75" s="20">
        <f>SUM(J67:J70)</f>
        <v>12.21472</v>
      </c>
      <c r="K75" s="21">
        <f>SUM(K67:K70)</f>
        <v>3053.6800000000003</v>
      </c>
      <c r="L75" s="35"/>
      <c r="M75" s="1"/>
    </row>
    <row r="76" spans="1:13" ht="16.5" thickBot="1">
      <c r="A76" s="42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1"/>
    </row>
    <row r="77" spans="1:13" ht="15.75">
      <c r="A77" s="42"/>
      <c r="B77" s="94" t="s">
        <v>69</v>
      </c>
      <c r="C77" s="24"/>
      <c r="D77" s="17"/>
      <c r="E77" s="17"/>
      <c r="F77" s="22"/>
      <c r="G77" s="17"/>
      <c r="H77" s="3" t="s">
        <v>10</v>
      </c>
      <c r="I77" s="17"/>
      <c r="J77" s="97" t="s">
        <v>11</v>
      </c>
      <c r="K77" s="97"/>
      <c r="L77" s="18"/>
      <c r="M77" s="1"/>
    </row>
    <row r="78" spans="1:13" ht="15.75">
      <c r="A78" s="42"/>
      <c r="B78" s="95"/>
      <c r="C78" s="25"/>
      <c r="D78" s="4" t="s">
        <v>12</v>
      </c>
      <c r="E78" s="4"/>
      <c r="F78" s="12" t="s">
        <v>13</v>
      </c>
      <c r="G78" s="6" t="s">
        <v>87</v>
      </c>
      <c r="H78" s="6" t="s">
        <v>40</v>
      </c>
      <c r="I78" s="26"/>
      <c r="J78" s="27" t="s">
        <v>16</v>
      </c>
      <c r="K78" s="27" t="s">
        <v>17</v>
      </c>
      <c r="L78" s="28"/>
      <c r="M78" s="1"/>
    </row>
    <row r="79" spans="1:13" ht="4.5" customHeight="1">
      <c r="A79" s="42"/>
      <c r="B79" s="95"/>
      <c r="C79" s="25"/>
      <c r="D79" s="7"/>
      <c r="E79" s="7"/>
      <c r="F79" s="36"/>
      <c r="G79" s="8"/>
      <c r="H79" s="8"/>
      <c r="I79" s="30"/>
      <c r="J79" s="8"/>
      <c r="K79" s="8"/>
      <c r="L79" s="28"/>
      <c r="M79" s="1"/>
    </row>
    <row r="80" spans="1:13" ht="15.75">
      <c r="A80" s="42"/>
      <c r="B80" s="95"/>
      <c r="C80" s="25"/>
      <c r="D80" s="7" t="s">
        <v>70</v>
      </c>
      <c r="E80" s="7"/>
      <c r="F80" s="36" t="s">
        <v>36</v>
      </c>
      <c r="G80" s="82">
        <v>4220</v>
      </c>
      <c r="H80" s="83">
        <v>1</v>
      </c>
      <c r="I80" s="60"/>
      <c r="J80" s="31">
        <f aca="true" t="shared" si="8" ref="J80:J85">K80/$E$10</f>
        <v>16.88</v>
      </c>
      <c r="K80" s="13">
        <f aca="true" t="shared" si="9" ref="K80:K85">G80*H80</f>
        <v>4220</v>
      </c>
      <c r="L80" s="28"/>
      <c r="M80" s="1"/>
    </row>
    <row r="81" spans="1:13" ht="15.75">
      <c r="A81" s="42"/>
      <c r="B81" s="95"/>
      <c r="C81" s="25"/>
      <c r="D81" s="7" t="s">
        <v>71</v>
      </c>
      <c r="E81" s="7"/>
      <c r="F81" s="36" t="s">
        <v>36</v>
      </c>
      <c r="G81" s="82">
        <v>2160</v>
      </c>
      <c r="H81" s="83">
        <v>1</v>
      </c>
      <c r="I81" s="60"/>
      <c r="J81" s="39">
        <f t="shared" si="8"/>
        <v>8.64</v>
      </c>
      <c r="K81" s="13">
        <f t="shared" si="9"/>
        <v>2160</v>
      </c>
      <c r="L81" s="28"/>
      <c r="M81" s="1"/>
    </row>
    <row r="82" spans="1:13" ht="15.75">
      <c r="A82" s="42"/>
      <c r="B82" s="95"/>
      <c r="C82" s="25"/>
      <c r="D82" s="7" t="s">
        <v>72</v>
      </c>
      <c r="E82" s="7"/>
      <c r="F82" s="36" t="s">
        <v>36</v>
      </c>
      <c r="G82" s="82">
        <v>720</v>
      </c>
      <c r="H82" s="83">
        <v>1</v>
      </c>
      <c r="I82" s="60"/>
      <c r="J82" s="39">
        <f t="shared" si="8"/>
        <v>2.88</v>
      </c>
      <c r="K82" s="13">
        <f t="shared" si="9"/>
        <v>720</v>
      </c>
      <c r="L82" s="28"/>
      <c r="M82" s="1"/>
    </row>
    <row r="83" spans="1:13" ht="15.75">
      <c r="A83" s="42"/>
      <c r="B83" s="95"/>
      <c r="C83" s="25"/>
      <c r="D83" s="7" t="s">
        <v>73</v>
      </c>
      <c r="E83" s="7"/>
      <c r="F83" s="36" t="s">
        <v>36</v>
      </c>
      <c r="G83" s="82">
        <v>575</v>
      </c>
      <c r="H83" s="83">
        <v>1</v>
      </c>
      <c r="I83" s="60"/>
      <c r="J83" s="39">
        <f t="shared" si="8"/>
        <v>2.3</v>
      </c>
      <c r="K83" s="13">
        <f t="shared" si="9"/>
        <v>575</v>
      </c>
      <c r="L83" s="28"/>
      <c r="M83" s="1"/>
    </row>
    <row r="84" spans="1:13" ht="15.75">
      <c r="A84" s="42"/>
      <c r="B84" s="95"/>
      <c r="C84" s="25"/>
      <c r="D84" s="7" t="s">
        <v>74</v>
      </c>
      <c r="E84" s="7"/>
      <c r="F84" s="36" t="s">
        <v>36</v>
      </c>
      <c r="G84" s="82">
        <v>0</v>
      </c>
      <c r="H84" s="83">
        <v>0</v>
      </c>
      <c r="I84" s="60"/>
      <c r="J84" s="39">
        <f t="shared" si="8"/>
        <v>0</v>
      </c>
      <c r="K84" s="13">
        <f t="shared" si="9"/>
        <v>0</v>
      </c>
      <c r="L84" s="28"/>
      <c r="M84" s="1"/>
    </row>
    <row r="85" spans="1:13" ht="15.75">
      <c r="A85" s="42"/>
      <c r="B85" s="95"/>
      <c r="C85" s="25"/>
      <c r="D85" s="7" t="s">
        <v>74</v>
      </c>
      <c r="E85" s="7"/>
      <c r="F85" s="36" t="s">
        <v>36</v>
      </c>
      <c r="G85" s="40">
        <v>0</v>
      </c>
      <c r="H85" s="41">
        <v>0</v>
      </c>
      <c r="I85" s="60"/>
      <c r="J85" s="39">
        <f t="shared" si="8"/>
        <v>0</v>
      </c>
      <c r="K85" s="13">
        <f t="shared" si="9"/>
        <v>0</v>
      </c>
      <c r="L85" s="28"/>
      <c r="M85" s="1"/>
    </row>
    <row r="86" spans="1:13" ht="4.5" customHeight="1" thickBot="1">
      <c r="A86" s="42"/>
      <c r="B86" s="95"/>
      <c r="C86" s="25"/>
      <c r="D86" s="9"/>
      <c r="E86" s="9"/>
      <c r="F86" s="53"/>
      <c r="G86" s="65"/>
      <c r="H86" s="66"/>
      <c r="I86" s="63"/>
      <c r="J86" s="33"/>
      <c r="K86" s="37"/>
      <c r="L86" s="28"/>
      <c r="M86" s="1"/>
    </row>
    <row r="87" spans="1:13" ht="17.25" thickBot="1" thickTop="1">
      <c r="A87" s="42"/>
      <c r="B87" s="96"/>
      <c r="C87" s="34"/>
      <c r="D87" s="10" t="s">
        <v>92</v>
      </c>
      <c r="E87" s="10"/>
      <c r="F87" s="19"/>
      <c r="G87" s="19"/>
      <c r="H87" s="19"/>
      <c r="I87" s="19"/>
      <c r="J87" s="20">
        <f>SUM(J80:J85)</f>
        <v>30.7</v>
      </c>
      <c r="K87" s="21">
        <f>SUM(K80:K85)</f>
        <v>7675</v>
      </c>
      <c r="L87" s="35"/>
      <c r="M87" s="1"/>
    </row>
    <row r="88" spans="1:13" ht="16.5" thickBot="1">
      <c r="A88" s="42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1"/>
    </row>
    <row r="89" spans="1:13" ht="15.75">
      <c r="A89" s="42"/>
      <c r="B89" s="94" t="s">
        <v>75</v>
      </c>
      <c r="C89" s="24"/>
      <c r="D89" s="17"/>
      <c r="E89" s="17"/>
      <c r="F89" s="17"/>
      <c r="G89" s="17"/>
      <c r="H89" s="3" t="s">
        <v>10</v>
      </c>
      <c r="I89" s="17"/>
      <c r="J89" s="97" t="s">
        <v>11</v>
      </c>
      <c r="K89" s="97"/>
      <c r="L89" s="18"/>
      <c r="M89" s="1"/>
    </row>
    <row r="90" spans="1:13" ht="15.75">
      <c r="A90" s="42"/>
      <c r="B90" s="95"/>
      <c r="C90" s="25"/>
      <c r="D90" s="4" t="s">
        <v>12</v>
      </c>
      <c r="E90" s="4"/>
      <c r="F90" s="12" t="s">
        <v>13</v>
      </c>
      <c r="G90" s="6" t="s">
        <v>87</v>
      </c>
      <c r="H90" s="6" t="s">
        <v>40</v>
      </c>
      <c r="I90" s="26"/>
      <c r="J90" s="27" t="s">
        <v>16</v>
      </c>
      <c r="K90" s="27" t="s">
        <v>17</v>
      </c>
      <c r="L90" s="28"/>
      <c r="M90" s="1"/>
    </row>
    <row r="91" spans="1:13" ht="4.5" customHeight="1">
      <c r="A91" s="42"/>
      <c r="B91" s="95"/>
      <c r="C91" s="25"/>
      <c r="D91" s="7"/>
      <c r="E91" s="7"/>
      <c r="F91" s="36"/>
      <c r="G91" s="8"/>
      <c r="H91" s="8"/>
      <c r="I91" s="30"/>
      <c r="J91" s="8"/>
      <c r="K91" s="8"/>
      <c r="L91" s="28"/>
      <c r="M91" s="1"/>
    </row>
    <row r="92" spans="1:13" ht="15.75">
      <c r="A92" s="42"/>
      <c r="B92" s="95"/>
      <c r="C92" s="25"/>
      <c r="D92" s="7" t="s">
        <v>76</v>
      </c>
      <c r="E92" s="7"/>
      <c r="F92" s="36" t="s">
        <v>36</v>
      </c>
      <c r="G92" s="82">
        <v>0</v>
      </c>
      <c r="H92" s="83">
        <v>0</v>
      </c>
      <c r="I92" s="30"/>
      <c r="J92" s="31">
        <f aca="true" t="shared" si="10" ref="J92:J97">K92/$E$10</f>
        <v>0</v>
      </c>
      <c r="K92" s="23">
        <f aca="true" t="shared" si="11" ref="K92:K97">G92*H92</f>
        <v>0</v>
      </c>
      <c r="L92" s="28"/>
      <c r="M92" s="1"/>
    </row>
    <row r="93" spans="1:13" ht="15.75">
      <c r="A93" s="42"/>
      <c r="B93" s="95"/>
      <c r="C93" s="25"/>
      <c r="D93" s="7" t="s">
        <v>77</v>
      </c>
      <c r="E93" s="7"/>
      <c r="F93" s="36" t="s">
        <v>36</v>
      </c>
      <c r="G93" s="82">
        <f>H92</f>
        <v>0</v>
      </c>
      <c r="H93" s="83">
        <v>0.0765</v>
      </c>
      <c r="I93" s="30"/>
      <c r="J93" s="39">
        <f t="shared" si="10"/>
        <v>0</v>
      </c>
      <c r="K93" s="23">
        <f t="shared" si="11"/>
        <v>0</v>
      </c>
      <c r="L93" s="28"/>
      <c r="M93" s="1"/>
    </row>
    <row r="94" spans="1:13" ht="15.75">
      <c r="A94" s="42"/>
      <c r="B94" s="95"/>
      <c r="C94" s="25"/>
      <c r="D94" s="7" t="s">
        <v>78</v>
      </c>
      <c r="E94" s="7"/>
      <c r="F94" s="36" t="s">
        <v>36</v>
      </c>
      <c r="G94" s="82">
        <v>1500</v>
      </c>
      <c r="H94" s="83">
        <v>1</v>
      </c>
      <c r="I94" s="30"/>
      <c r="J94" s="39">
        <f t="shared" si="10"/>
        <v>6</v>
      </c>
      <c r="K94" s="23">
        <f t="shared" si="11"/>
        <v>1500</v>
      </c>
      <c r="L94" s="28"/>
      <c r="M94" s="1"/>
    </row>
    <row r="95" spans="1:13" ht="15.75">
      <c r="A95" s="42"/>
      <c r="B95" s="95"/>
      <c r="C95" s="25"/>
      <c r="D95" s="7" t="s">
        <v>79</v>
      </c>
      <c r="E95" s="7"/>
      <c r="F95" s="36" t="s">
        <v>80</v>
      </c>
      <c r="G95" s="82">
        <v>1</v>
      </c>
      <c r="H95" s="83">
        <v>650</v>
      </c>
      <c r="I95" s="30"/>
      <c r="J95" s="39">
        <f t="shared" si="10"/>
        <v>2.6</v>
      </c>
      <c r="K95" s="23">
        <f t="shared" si="11"/>
        <v>650</v>
      </c>
      <c r="L95" s="28"/>
      <c r="M95" s="1"/>
    </row>
    <row r="96" spans="1:13" ht="15.75">
      <c r="A96" s="42"/>
      <c r="B96" s="95"/>
      <c r="C96" s="25"/>
      <c r="D96" s="7" t="s">
        <v>81</v>
      </c>
      <c r="E96" s="7"/>
      <c r="F96" s="36" t="s">
        <v>36</v>
      </c>
      <c r="G96" s="82">
        <f>H92/100</f>
        <v>0</v>
      </c>
      <c r="H96" s="83">
        <v>17.35</v>
      </c>
      <c r="I96" s="30"/>
      <c r="J96" s="39">
        <f t="shared" si="10"/>
        <v>0</v>
      </c>
      <c r="K96" s="23">
        <f t="shared" si="11"/>
        <v>0</v>
      </c>
      <c r="L96" s="28"/>
      <c r="M96" s="1"/>
    </row>
    <row r="97" spans="1:13" ht="15.75">
      <c r="A97" s="42"/>
      <c r="B97" s="95"/>
      <c r="C97" s="25"/>
      <c r="D97" s="7" t="s">
        <v>82</v>
      </c>
      <c r="E97" s="7"/>
      <c r="F97" s="36" t="s">
        <v>36</v>
      </c>
      <c r="G97" s="83">
        <v>0</v>
      </c>
      <c r="H97" s="83">
        <v>0</v>
      </c>
      <c r="I97" s="30"/>
      <c r="J97" s="39">
        <f t="shared" si="10"/>
        <v>0</v>
      </c>
      <c r="K97" s="23">
        <f t="shared" si="11"/>
        <v>0</v>
      </c>
      <c r="L97" s="28"/>
      <c r="M97" s="1"/>
    </row>
    <row r="98" spans="1:13" ht="4.5" customHeight="1" thickBot="1">
      <c r="A98" s="42"/>
      <c r="B98" s="95"/>
      <c r="C98" s="25"/>
      <c r="D98" s="9"/>
      <c r="E98" s="9"/>
      <c r="F98" s="53"/>
      <c r="G98" s="67"/>
      <c r="H98" s="68"/>
      <c r="I98" s="32"/>
      <c r="J98" s="33"/>
      <c r="K98" s="38"/>
      <c r="L98" s="28"/>
      <c r="M98" s="1"/>
    </row>
    <row r="99" spans="1:13" ht="17.25" thickBot="1" thickTop="1">
      <c r="A99" s="42"/>
      <c r="B99" s="96"/>
      <c r="C99" s="34"/>
      <c r="D99" s="10" t="s">
        <v>91</v>
      </c>
      <c r="E99" s="10"/>
      <c r="F99" s="19"/>
      <c r="G99" s="19"/>
      <c r="H99" s="19"/>
      <c r="I99" s="19"/>
      <c r="J99" s="20">
        <f>SUM(J92:J97)</f>
        <v>8.6</v>
      </c>
      <c r="K99" s="21">
        <f>SUM(K92:K97)</f>
        <v>2150</v>
      </c>
      <c r="L99" s="35"/>
      <c r="M99" s="1"/>
    </row>
    <row r="100" spans="1:13" ht="16.5" thickBot="1">
      <c r="A100" s="42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1"/>
    </row>
    <row r="101" spans="1:12" ht="15.75">
      <c r="A101" s="43"/>
      <c r="B101" s="94" t="s">
        <v>86</v>
      </c>
      <c r="C101" s="24"/>
      <c r="D101" s="17"/>
      <c r="E101" s="17"/>
      <c r="F101" s="17"/>
      <c r="G101" s="17"/>
      <c r="H101" s="3"/>
      <c r="I101" s="17"/>
      <c r="J101" s="97" t="s">
        <v>11</v>
      </c>
      <c r="K101" s="97"/>
      <c r="L101" s="18"/>
    </row>
    <row r="102" spans="1:12" ht="15.75">
      <c r="A102" s="43"/>
      <c r="B102" s="95"/>
      <c r="C102" s="25"/>
      <c r="D102" s="4" t="s">
        <v>12</v>
      </c>
      <c r="E102" s="4"/>
      <c r="F102" s="12" t="s">
        <v>88</v>
      </c>
      <c r="G102" s="6" t="s">
        <v>89</v>
      </c>
      <c r="H102" s="6" t="s">
        <v>90</v>
      </c>
      <c r="I102" s="26"/>
      <c r="J102" s="27" t="s">
        <v>16</v>
      </c>
      <c r="K102" s="27" t="s">
        <v>17</v>
      </c>
      <c r="L102" s="28"/>
    </row>
    <row r="103" spans="1:12" ht="4.5" customHeight="1">
      <c r="A103" s="43"/>
      <c r="B103" s="95"/>
      <c r="C103" s="25"/>
      <c r="D103" s="7"/>
      <c r="E103" s="7"/>
      <c r="F103" s="36"/>
      <c r="G103" s="8"/>
      <c r="H103" s="8"/>
      <c r="I103" s="30"/>
      <c r="J103" s="8"/>
      <c r="K103" s="8"/>
      <c r="L103" s="28"/>
    </row>
    <row r="104" spans="1:12" ht="15.75">
      <c r="A104" s="43"/>
      <c r="B104" s="95"/>
      <c r="C104" s="25"/>
      <c r="D104" s="7" t="s">
        <v>84</v>
      </c>
      <c r="E104" s="7"/>
      <c r="F104" s="29">
        <f>(K24+K38+K52+K62+K75+K87+K99)</f>
        <v>87138.555</v>
      </c>
      <c r="G104" s="86">
        <v>0.5</v>
      </c>
      <c r="H104" s="87">
        <v>0.075</v>
      </c>
      <c r="I104" s="30"/>
      <c r="J104" s="31">
        <f>K104/$E$10</f>
        <v>13.070783249999998</v>
      </c>
      <c r="K104" s="23">
        <f>F104*G104*H104</f>
        <v>3267.6958124999996</v>
      </c>
      <c r="L104" s="28"/>
    </row>
    <row r="105" spans="1:12" ht="15.75">
      <c r="A105" s="43"/>
      <c r="B105" s="95"/>
      <c r="C105" s="25"/>
      <c r="D105" s="7" t="s">
        <v>85</v>
      </c>
      <c r="E105" s="7"/>
      <c r="F105" s="82">
        <v>263757</v>
      </c>
      <c r="G105" s="88">
        <v>1</v>
      </c>
      <c r="H105" s="87">
        <v>0.07</v>
      </c>
      <c r="I105" s="30"/>
      <c r="J105" s="39">
        <f>K105/$E$10</f>
        <v>73.85196</v>
      </c>
      <c r="K105" s="23">
        <f>F105*G105*H105</f>
        <v>18462.99</v>
      </c>
      <c r="L105" s="28"/>
    </row>
    <row r="106" spans="1:12" ht="4.5" customHeight="1" thickBot="1">
      <c r="A106" s="43"/>
      <c r="B106" s="95"/>
      <c r="C106" s="25"/>
      <c r="D106" s="9"/>
      <c r="E106" s="9"/>
      <c r="F106" s="69"/>
      <c r="G106" s="70"/>
      <c r="H106" s="71"/>
      <c r="I106" s="32"/>
      <c r="J106" s="33"/>
      <c r="K106" s="38"/>
      <c r="L106" s="28"/>
    </row>
    <row r="107" spans="1:12" ht="17.25" thickBot="1" thickTop="1">
      <c r="A107" s="43"/>
      <c r="B107" s="96"/>
      <c r="C107" s="34"/>
      <c r="D107" s="10" t="s">
        <v>93</v>
      </c>
      <c r="E107" s="10"/>
      <c r="F107" s="19"/>
      <c r="G107" s="19"/>
      <c r="H107" s="19"/>
      <c r="I107" s="19"/>
      <c r="J107" s="20">
        <f>SUM(J104:J105)</f>
        <v>86.92274325</v>
      </c>
      <c r="K107" s="21">
        <f>SUM(K104:K105)</f>
        <v>21730.6858125</v>
      </c>
      <c r="L107" s="35"/>
    </row>
  </sheetData>
  <sheetProtection password="CA5F" sheet="1" objects="1" scenarios="1"/>
  <mergeCells count="20">
    <mergeCell ref="B1:H1"/>
    <mergeCell ref="B2:H2"/>
    <mergeCell ref="J26:K26"/>
    <mergeCell ref="J40:K40"/>
    <mergeCell ref="J13:K13"/>
    <mergeCell ref="B13:B24"/>
    <mergeCell ref="I9:K9"/>
    <mergeCell ref="D9:F9"/>
    <mergeCell ref="B26:B38"/>
    <mergeCell ref="B40:B52"/>
    <mergeCell ref="B101:B107"/>
    <mergeCell ref="J101:K101"/>
    <mergeCell ref="J89:K89"/>
    <mergeCell ref="J54:K54"/>
    <mergeCell ref="B89:B99"/>
    <mergeCell ref="B54:B62"/>
    <mergeCell ref="B64:B75"/>
    <mergeCell ref="B77:B87"/>
    <mergeCell ref="J64:K64"/>
    <mergeCell ref="J77:K77"/>
  </mergeCells>
  <printOptions/>
  <pageMargins left="0.5" right="0.5" top="0.75" bottom="0.75" header="0.5" footer="0.5"/>
  <pageSetup horizontalDpi="300" verticalDpi="300" orientation="portrait" scale="90" r:id="rId4"/>
  <rowBreaks count="1" manualBreakCount="1">
    <brk id="5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Sharp</dc:creator>
  <cp:keywords/>
  <dc:description/>
  <cp:lastModifiedBy>Jenny Beierman</cp:lastModifiedBy>
  <cp:lastPrinted>2011-07-06T03:29:25Z</cp:lastPrinted>
  <dcterms:created xsi:type="dcterms:W3CDTF">2005-01-26T22:32:31Z</dcterms:created>
  <dcterms:modified xsi:type="dcterms:W3CDTF">2020-07-21T21:48:15Z</dcterms:modified>
  <cp:category/>
  <cp:version/>
  <cp:contentType/>
  <cp:contentStatus/>
</cp:coreProperties>
</file>